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Dell\Documents\Janeki dokumendid\TTK\IKT projekti taotlus 2021\Praktiline arendus\"/>
    </mc:Choice>
  </mc:AlternateContent>
  <xr:revisionPtr revIDLastSave="0" documentId="13_ncr:1_{94382E3D-096C-418E-8941-88715372AE0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3" i="1" l="1"/>
  <c r="D82" i="1"/>
  <c r="D81" i="1"/>
  <c r="D70" i="1"/>
  <c r="D69" i="1"/>
  <c r="D57" i="1"/>
  <c r="D55" i="1"/>
  <c r="D68" i="1" s="1"/>
  <c r="D42" i="1"/>
  <c r="D44" i="1" s="1"/>
  <c r="D41" i="1"/>
  <c r="D29" i="1"/>
  <c r="D31" i="1" s="1"/>
  <c r="D28" i="1"/>
  <c r="D10" i="1"/>
  <c r="D7" i="1"/>
  <c r="D30" i="1" l="1"/>
  <c r="D43" i="1"/>
  <c r="D56" i="1"/>
  <c r="D21" i="1"/>
  <c r="D45" i="1"/>
  <c r="D47" i="1" s="1"/>
  <c r="D48" i="1" s="1"/>
  <c r="D32" i="1"/>
  <c r="D34" i="1" s="1"/>
  <c r="D35" i="1" s="1"/>
  <c r="D19" i="1"/>
  <c r="D87" i="1" l="1"/>
  <c r="D86" i="1"/>
  <c r="D73" i="1"/>
  <c r="D74" i="1"/>
  <c r="D22" i="1"/>
  <c r="D24" i="1"/>
  <c r="D46" i="1"/>
  <c r="D33" i="1"/>
  <c r="D37" i="1"/>
  <c r="D20" i="1"/>
  <c r="D50" i="1"/>
  <c r="D72" i="1" l="1"/>
  <c r="D71" i="1"/>
  <c r="D76" i="1" s="1"/>
  <c r="D85" i="1"/>
  <c r="D84" i="1"/>
  <c r="D89" i="1" s="1"/>
  <c r="D58" i="1"/>
  <c r="D59" i="1"/>
  <c r="D61" i="1"/>
  <c r="D60" i="1"/>
  <c r="D63" i="1" l="1"/>
</calcChain>
</file>

<file path=xl/sharedStrings.xml><?xml version="1.0" encoding="utf-8"?>
<sst xmlns="http://schemas.openxmlformats.org/spreadsheetml/2006/main" count="125" uniqueCount="45">
  <si>
    <t>Auto rataste vertikaalreaktsioonide arvutusmoodul</t>
  </si>
  <si>
    <t>Lähteparameetrid:</t>
  </si>
  <si>
    <t>kg</t>
  </si>
  <si>
    <t>auto mass (ma)</t>
  </si>
  <si>
    <t>auto raskusjõud (Fz)</t>
  </si>
  <si>
    <t>N</t>
  </si>
  <si>
    <t>teljevahe (L)</t>
  </si>
  <si>
    <t>m</t>
  </si>
  <si>
    <t>raskuskeskme kaugus esiteljest (a)</t>
  </si>
  <si>
    <t>Staatiline olukord (auto seisab paigal)</t>
  </si>
  <si>
    <t>Auto esiteljele langev koormus (Z1)</t>
  </si>
  <si>
    <t>raskuskeskme kaugus tagateljest (b)</t>
  </si>
  <si>
    <t>Auto esirattale langev koormus (Z1 ratas)</t>
  </si>
  <si>
    <t>Auto tagateljele langev koormus (Z2)</t>
  </si>
  <si>
    <t>Auto tagarattale langev koormus (Z2 ratas)</t>
  </si>
  <si>
    <t>Kontroll kogu auto toereaktsioonide summa peab võrduma auto raskusjõuga Fz</t>
  </si>
  <si>
    <t>Dünaamiline olukord I (kiirendav auto)</t>
  </si>
  <si>
    <t>raskuskeskme kõrgus (hrk)</t>
  </si>
  <si>
    <t>pikikiirendus (aj)</t>
  </si>
  <si>
    <t>m/s2</t>
  </si>
  <si>
    <t>g</t>
  </si>
  <si>
    <t>inertsjõud (Fj)</t>
  </si>
  <si>
    <t>Lepime kokku, et päripäeva mõjuv moment on positiivne</t>
  </si>
  <si>
    <t>Dünaamiline auto esiteljele langev koormus (Z1)</t>
  </si>
  <si>
    <t>Dünaamiline auto esitelje rattale langev koormus (Z1ratas)</t>
  </si>
  <si>
    <t>Dünaamiline auto tagateljele langev koormus (Z2)</t>
  </si>
  <si>
    <t>Dünaamiline auto tagatelje rattale langev koormus (Z2ratas)</t>
  </si>
  <si>
    <t>Dünaamiline olukord II (pidurdav auto)</t>
  </si>
  <si>
    <t>raskuskeskme kõrgus teepinnast (hrk)</t>
  </si>
  <si>
    <t>arvutatud või lingitud parameeter</t>
  </si>
  <si>
    <t>pikikiirendus kiirendamisel (aj)</t>
  </si>
  <si>
    <t>pikikiirendus pidurdamisel (aj)</t>
  </si>
  <si>
    <t>rööbe</t>
  </si>
  <si>
    <t>külgkiirendus liikumisel kurvis (ay)</t>
  </si>
  <si>
    <t>külgkiirendus kurvis (ay)</t>
  </si>
  <si>
    <t>külgkiirendus V*V/2</t>
  </si>
  <si>
    <t>Dünaamiline olukord III (auto liikumine kurvis ilma pikikiirenduseta)</t>
  </si>
  <si>
    <t>Auto esitelje väliskurvipoolsele rattale langev koormus (Z1v ratas)</t>
  </si>
  <si>
    <t>summaarne koormuse ümberjaotus sisekurvipoolseelt ratastelt väliskurvipoolsetele ratastele</t>
  </si>
  <si>
    <t>Auto esitelje sisekurvipoolsele rattale langev koormus (Z1s ratas)</t>
  </si>
  <si>
    <t>Auto tagatelje väliskurvipoolsele rattale langev koormus (Z2v ratas)</t>
  </si>
  <si>
    <t>Auto tagatelje sisekurvipoolsele rattale langev koormus (Z2s ratas)</t>
  </si>
  <si>
    <t>Dünaamiline olukord III (auto liikumine kurvis pidurdamisega)</t>
  </si>
  <si>
    <t>pikikiirendus pidurdamisel (ax)</t>
  </si>
  <si>
    <t>Dünaamiline olukord IV (auto liikumine kurvis pikikiirendusega)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</si>
</sst>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0" fillId="2" borderId="0" xfId="0" applyFill="1"/>
    <xf numFmtId="0" fontId="0" fillId="0" borderId="0" xfId="0" applyFill="1"/>
    <xf numFmtId="0" fontId="1" fillId="0" borderId="0" xfId="0" applyFont="1"/>
    <xf numFmtId="2" fontId="0" fillId="2" borderId="0" xfId="0" applyNumberFormat="1" applyFill="1"/>
    <xf numFmtId="1" fontId="0" fillId="2" borderId="0" xfId="0" applyNumberFormat="1" applyFill="1"/>
    <xf numFmtId="164" fontId="0" fillId="0" borderId="0" xfId="0" applyNumberFormat="1"/>
    <xf numFmtId="164" fontId="0" fillId="2" borderId="0" xfId="0" applyNumberFormat="1" applyFill="1"/>
    <xf numFmtId="164" fontId="0" fillId="0" borderId="0" xfId="0" applyNumberFormat="1" applyFill="1"/>
    <xf numFmtId="165" fontId="0" fillId="0" borderId="0" xfId="0" applyNumberFormat="1"/>
    <xf numFmtId="1" fontId="0" fillId="0" borderId="0" xfId="0" applyNumberFormat="1"/>
    <xf numFmtId="165" fontId="0" fillId="2" borderId="0" xfId="0" applyNumberFormat="1" applyFill="1"/>
    <xf numFmtId="0" fontId="1" fillId="2" borderId="0" xfId="0" applyFont="1" applyFill="1"/>
    <xf numFmtId="1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</xdr:colOff>
      <xdr:row>4</xdr:row>
      <xdr:rowOff>177801</xdr:rowOff>
    </xdr:from>
    <xdr:to>
      <xdr:col>14</xdr:col>
      <xdr:colOff>178255</xdr:colOff>
      <xdr:row>16</xdr:row>
      <xdr:rowOff>152401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D4EB56-A97C-4D46-ABA4-10B454368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47151" y="965201"/>
          <a:ext cx="3226254" cy="2184400"/>
        </a:xfrm>
        <a:prstGeom prst="rect">
          <a:avLst/>
        </a:prstGeom>
      </xdr:spPr>
    </xdr:pic>
    <xdr:clientData/>
  </xdr:twoCellAnchor>
  <xdr:twoCellAnchor editAs="oneCell">
    <xdr:from>
      <xdr:col>8</xdr:col>
      <xdr:colOff>568854</xdr:colOff>
      <xdr:row>18</xdr:row>
      <xdr:rowOff>132292</xdr:rowOff>
    </xdr:from>
    <xdr:to>
      <xdr:col>14</xdr:col>
      <xdr:colOff>123691</xdr:colOff>
      <xdr:row>30</xdr:row>
      <xdr:rowOff>52917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29A494-E56C-41F1-80E9-24BE43DD1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37187" y="2592917"/>
          <a:ext cx="3206087" cy="2143125"/>
        </a:xfrm>
        <a:prstGeom prst="rect">
          <a:avLst/>
        </a:prstGeom>
      </xdr:spPr>
    </xdr:pic>
    <xdr:clientData/>
  </xdr:twoCellAnchor>
  <xdr:twoCellAnchor>
    <xdr:from>
      <xdr:col>9</xdr:col>
      <xdr:colOff>561907</xdr:colOff>
      <xdr:row>21</xdr:row>
      <xdr:rowOff>169029</xdr:rowOff>
    </xdr:from>
    <xdr:to>
      <xdr:col>10</xdr:col>
      <xdr:colOff>552770</xdr:colOff>
      <xdr:row>22</xdr:row>
      <xdr:rowOff>68525</xdr:rowOff>
    </xdr:to>
    <xdr:sp macro="" textlink="">
      <xdr:nvSpPr>
        <xdr:cNvPr id="4" name="Arrow: Left 3">
          <a:extLst>
            <a:ext uri="{FF2B5EF4-FFF2-40B4-BE49-F238E27FC236}">
              <a16:creationId xmlns:a16="http://schemas.microsoft.com/office/drawing/2014/main" id="{EAE57310-7091-459A-9559-F3B4962900AA}"/>
            </a:ext>
          </a:extLst>
        </xdr:cNvPr>
        <xdr:cNvSpPr/>
      </xdr:nvSpPr>
      <xdr:spPr>
        <a:xfrm>
          <a:off x="9493022" y="3143022"/>
          <a:ext cx="598453" cy="82230"/>
        </a:xfrm>
        <a:prstGeom prst="leftArrow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603021</xdr:colOff>
      <xdr:row>21</xdr:row>
      <xdr:rowOff>123345</xdr:rowOff>
    </xdr:from>
    <xdr:to>
      <xdr:col>11</xdr:col>
      <xdr:colOff>406583</xdr:colOff>
      <xdr:row>23</xdr:row>
      <xdr:rowOff>50253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8F0F3DAC-6CF3-4456-92B9-431732ED847C}"/>
            </a:ext>
          </a:extLst>
        </xdr:cNvPr>
        <xdr:cNvSpPr txBox="1"/>
      </xdr:nvSpPr>
      <xdr:spPr>
        <a:xfrm>
          <a:off x="10141726" y="3097338"/>
          <a:ext cx="411152" cy="292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>
              <a:solidFill>
                <a:srgbClr val="FF0000"/>
              </a:solidFill>
            </a:rPr>
            <a:t>Fj</a:t>
          </a:r>
        </a:p>
      </xdr:txBody>
    </xdr:sp>
    <xdr:clientData/>
  </xdr:twoCellAnchor>
  <xdr:twoCellAnchor>
    <xdr:from>
      <xdr:col>9</xdr:col>
      <xdr:colOff>18274</xdr:colOff>
      <xdr:row>32</xdr:row>
      <xdr:rowOff>123345</xdr:rowOff>
    </xdr:from>
    <xdr:to>
      <xdr:col>14</xdr:col>
      <xdr:colOff>31978</xdr:colOff>
      <xdr:row>34</xdr:row>
      <xdr:rowOff>82231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950044D6-B1C3-4EFA-9FDE-99000495F1AF}"/>
            </a:ext>
          </a:extLst>
        </xdr:cNvPr>
        <xdr:cNvSpPr txBox="1"/>
      </xdr:nvSpPr>
      <xdr:spPr>
        <a:xfrm>
          <a:off x="8949389" y="5107410"/>
          <a:ext cx="3051654" cy="3243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-Fj*h</a:t>
          </a:r>
          <a:r>
            <a:rPr lang="en-US" sz="800"/>
            <a:t>rk</a:t>
          </a:r>
          <a:r>
            <a:rPr lang="en-US" sz="1100"/>
            <a:t>+Fz*b-Z1*L=0</a:t>
          </a:r>
          <a:endParaRPr lang="en-US" sz="800"/>
        </a:p>
      </xdr:txBody>
    </xdr:sp>
    <xdr:clientData/>
  </xdr:twoCellAnchor>
  <xdr:twoCellAnchor>
    <xdr:from>
      <xdr:col>9</xdr:col>
      <xdr:colOff>54820</xdr:colOff>
      <xdr:row>34</xdr:row>
      <xdr:rowOff>169028</xdr:rowOff>
    </xdr:from>
    <xdr:to>
      <xdr:col>14</xdr:col>
      <xdr:colOff>68524</xdr:colOff>
      <xdr:row>36</xdr:row>
      <xdr:rowOff>127913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13694F2-53B9-41B3-8562-A1FBBA4E6B63}"/>
            </a:ext>
          </a:extLst>
        </xdr:cNvPr>
        <xdr:cNvSpPr txBox="1"/>
      </xdr:nvSpPr>
      <xdr:spPr>
        <a:xfrm>
          <a:off x="8985935" y="5518560"/>
          <a:ext cx="3051654" cy="3243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/>
            <a:t>Z1=(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Fz*b-Fj*hrk)/L</a:t>
          </a:r>
          <a:endParaRPr lang="en-US" sz="800"/>
        </a:p>
      </xdr:txBody>
    </xdr:sp>
    <xdr:clientData/>
  </xdr:twoCellAnchor>
  <xdr:twoCellAnchor>
    <xdr:from>
      <xdr:col>9</xdr:col>
      <xdr:colOff>54429</xdr:colOff>
      <xdr:row>37</xdr:row>
      <xdr:rowOff>68036</xdr:rowOff>
    </xdr:from>
    <xdr:to>
      <xdr:col>14</xdr:col>
      <xdr:colOff>68133</xdr:colOff>
      <xdr:row>39</xdr:row>
      <xdr:rowOff>26921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5599ED9E-97AE-4471-90BE-C6F5B089813A}"/>
            </a:ext>
          </a:extLst>
        </xdr:cNvPr>
        <xdr:cNvSpPr txBox="1"/>
      </xdr:nvSpPr>
      <xdr:spPr>
        <a:xfrm>
          <a:off x="8985250" y="6068786"/>
          <a:ext cx="3052633" cy="3308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Fz=Z1+Z2</a:t>
          </a:r>
          <a:endParaRPr lang="en-US" sz="800"/>
        </a:p>
      </xdr:txBody>
    </xdr:sp>
    <xdr:clientData/>
  </xdr:twoCellAnchor>
  <xdr:twoCellAnchor editAs="oneCell">
    <xdr:from>
      <xdr:col>9</xdr:col>
      <xdr:colOff>459</xdr:colOff>
      <xdr:row>40</xdr:row>
      <xdr:rowOff>55314</xdr:rowOff>
    </xdr:from>
    <xdr:to>
      <xdr:col>15</xdr:col>
      <xdr:colOff>290049</xdr:colOff>
      <xdr:row>58</xdr:row>
      <xdr:rowOff>124128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DBDF0A3-571D-47B5-8BC1-E4EDB49274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379409" y="7472114"/>
          <a:ext cx="3947190" cy="33835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9"/>
  <sheetViews>
    <sheetView tabSelected="1" topLeftCell="A3" zoomScaleNormal="100" workbookViewId="0">
      <selection activeCell="D10" sqref="D10"/>
    </sheetView>
  </sheetViews>
  <sheetFormatPr defaultRowHeight="14.5" x14ac:dyDescent="0.35"/>
  <cols>
    <col min="2" max="2" width="58.26953125" customWidth="1"/>
    <col min="3" max="3" width="14.90625" customWidth="1"/>
  </cols>
  <sheetData>
    <row r="1" spans="1:7" ht="18.5" x14ac:dyDescent="0.45">
      <c r="A1" s="1" t="s">
        <v>0</v>
      </c>
    </row>
    <row r="3" spans="1:7" x14ac:dyDescent="0.35">
      <c r="F3" s="2"/>
      <c r="G3" t="s">
        <v>29</v>
      </c>
    </row>
    <row r="4" spans="1:7" x14ac:dyDescent="0.35">
      <c r="A4" t="s">
        <v>1</v>
      </c>
    </row>
    <row r="6" spans="1:7" x14ac:dyDescent="0.35">
      <c r="B6" t="s">
        <v>3</v>
      </c>
      <c r="D6">
        <v>1500</v>
      </c>
      <c r="E6" t="s">
        <v>2</v>
      </c>
    </row>
    <row r="7" spans="1:7" x14ac:dyDescent="0.35">
      <c r="B7" s="2" t="s">
        <v>4</v>
      </c>
      <c r="C7" s="2"/>
      <c r="D7" s="6">
        <f>D6*9.81</f>
        <v>14715</v>
      </c>
      <c r="E7" s="2" t="s">
        <v>5</v>
      </c>
    </row>
    <row r="8" spans="1:7" x14ac:dyDescent="0.35">
      <c r="B8" t="s">
        <v>6</v>
      </c>
      <c r="D8">
        <v>2.5</v>
      </c>
      <c r="E8" t="s">
        <v>7</v>
      </c>
    </row>
    <row r="9" spans="1:7" x14ac:dyDescent="0.35">
      <c r="B9" t="s">
        <v>8</v>
      </c>
      <c r="D9" s="7">
        <v>1</v>
      </c>
      <c r="E9" t="s">
        <v>7</v>
      </c>
    </row>
    <row r="10" spans="1:7" x14ac:dyDescent="0.35">
      <c r="B10" s="2" t="s">
        <v>11</v>
      </c>
      <c r="C10" s="2"/>
      <c r="D10" s="8">
        <f>D8-D9</f>
        <v>1.5</v>
      </c>
      <c r="E10" s="2" t="s">
        <v>7</v>
      </c>
    </row>
    <row r="11" spans="1:7" x14ac:dyDescent="0.35">
      <c r="A11" s="3"/>
      <c r="B11" s="3" t="s">
        <v>28</v>
      </c>
      <c r="C11" s="3"/>
      <c r="D11" s="9">
        <v>0.5</v>
      </c>
      <c r="E11" s="3" t="s">
        <v>7</v>
      </c>
    </row>
    <row r="12" spans="1:7" x14ac:dyDescent="0.35">
      <c r="A12" s="3"/>
      <c r="B12" s="3" t="s">
        <v>32</v>
      </c>
      <c r="C12" s="3"/>
      <c r="D12" s="9">
        <v>1.5</v>
      </c>
      <c r="E12" s="3" t="s">
        <v>7</v>
      </c>
    </row>
    <row r="13" spans="1:7" x14ac:dyDescent="0.35">
      <c r="B13" t="s">
        <v>30</v>
      </c>
      <c r="D13" s="10">
        <v>9.8000000000000007</v>
      </c>
      <c r="E13" t="s">
        <v>19</v>
      </c>
    </row>
    <row r="14" spans="1:7" x14ac:dyDescent="0.35">
      <c r="B14" t="s">
        <v>31</v>
      </c>
      <c r="D14" s="10">
        <v>9.81</v>
      </c>
      <c r="E14" t="s">
        <v>19</v>
      </c>
    </row>
    <row r="15" spans="1:7" x14ac:dyDescent="0.35">
      <c r="B15" t="s">
        <v>33</v>
      </c>
      <c r="D15" s="10">
        <v>9.8000000000000007</v>
      </c>
      <c r="E15" t="s">
        <v>19</v>
      </c>
    </row>
    <row r="17" spans="1:10" x14ac:dyDescent="0.35">
      <c r="A17" s="4" t="s">
        <v>9</v>
      </c>
    </row>
    <row r="19" spans="1:10" x14ac:dyDescent="0.35">
      <c r="B19" s="2" t="s">
        <v>10</v>
      </c>
      <c r="C19" s="2"/>
      <c r="D19" s="6">
        <f>D7*D10/D8</f>
        <v>8829</v>
      </c>
      <c r="E19" s="2" t="s">
        <v>5</v>
      </c>
    </row>
    <row r="20" spans="1:10" x14ac:dyDescent="0.35">
      <c r="B20" s="13" t="s">
        <v>12</v>
      </c>
      <c r="C20" s="13"/>
      <c r="D20" s="14">
        <f>D19/2</f>
        <v>4414.5</v>
      </c>
      <c r="E20" s="13" t="s">
        <v>5</v>
      </c>
    </row>
    <row r="21" spans="1:10" x14ac:dyDescent="0.35">
      <c r="B21" s="2" t="s">
        <v>13</v>
      </c>
      <c r="C21" s="2"/>
      <c r="D21" s="6">
        <f>D7*D9/D8</f>
        <v>5886</v>
      </c>
      <c r="E21" s="2" t="s">
        <v>5</v>
      </c>
    </row>
    <row r="22" spans="1:10" x14ac:dyDescent="0.35">
      <c r="B22" s="13" t="s">
        <v>14</v>
      </c>
      <c r="C22" s="13"/>
      <c r="D22" s="14">
        <f>D21/2</f>
        <v>2943</v>
      </c>
      <c r="E22" s="13" t="s">
        <v>5</v>
      </c>
    </row>
    <row r="23" spans="1:10" x14ac:dyDescent="0.35">
      <c r="D23" s="11"/>
    </row>
    <row r="24" spans="1:10" x14ac:dyDescent="0.35">
      <c r="B24" s="2" t="s">
        <v>15</v>
      </c>
      <c r="C24" s="2"/>
      <c r="D24" s="6">
        <f>D19+D21</f>
        <v>14715</v>
      </c>
      <c r="E24" s="2" t="s">
        <v>5</v>
      </c>
    </row>
    <row r="26" spans="1:10" x14ac:dyDescent="0.35">
      <c r="A26" s="4" t="s">
        <v>16</v>
      </c>
    </row>
    <row r="28" spans="1:10" x14ac:dyDescent="0.35">
      <c r="B28" s="2" t="s">
        <v>17</v>
      </c>
      <c r="C28" s="2"/>
      <c r="D28" s="8">
        <f>D11</f>
        <v>0.5</v>
      </c>
      <c r="E28" s="2" t="s">
        <v>7</v>
      </c>
    </row>
    <row r="29" spans="1:10" x14ac:dyDescent="0.35">
      <c r="B29" s="2" t="s">
        <v>30</v>
      </c>
      <c r="C29" s="2"/>
      <c r="D29" s="12">
        <f>D13</f>
        <v>9.8000000000000007</v>
      </c>
      <c r="E29" s="2" t="s">
        <v>19</v>
      </c>
    </row>
    <row r="30" spans="1:10" x14ac:dyDescent="0.35">
      <c r="B30" s="2" t="s">
        <v>18</v>
      </c>
      <c r="C30" s="2"/>
      <c r="D30" s="5">
        <f>D29/9.81</f>
        <v>0.99898063200815501</v>
      </c>
      <c r="E30" s="2" t="s">
        <v>20</v>
      </c>
    </row>
    <row r="31" spans="1:10" x14ac:dyDescent="0.35">
      <c r="B31" s="2" t="s">
        <v>21</v>
      </c>
      <c r="C31" s="2"/>
      <c r="D31" s="6">
        <f>$D$6*D29</f>
        <v>14700.000000000002</v>
      </c>
      <c r="E31" s="2" t="s">
        <v>5</v>
      </c>
    </row>
    <row r="32" spans="1:10" x14ac:dyDescent="0.35">
      <c r="B32" s="2" t="s">
        <v>23</v>
      </c>
      <c r="C32" s="2"/>
      <c r="D32" s="6">
        <f>($D$7*$D$10-D31*D28)/$D$8</f>
        <v>5889</v>
      </c>
      <c r="E32" s="2" t="s">
        <v>5</v>
      </c>
      <c r="J32" t="s">
        <v>22</v>
      </c>
    </row>
    <row r="33" spans="1:5" x14ac:dyDescent="0.35">
      <c r="B33" s="13" t="s">
        <v>24</v>
      </c>
      <c r="C33" s="13"/>
      <c r="D33" s="14">
        <f>D32/2</f>
        <v>2944.5</v>
      </c>
      <c r="E33" s="13" t="s">
        <v>5</v>
      </c>
    </row>
    <row r="34" spans="1:5" x14ac:dyDescent="0.35">
      <c r="B34" s="2" t="s">
        <v>25</v>
      </c>
      <c r="C34" s="2"/>
      <c r="D34" s="6">
        <f>$D$7-D32</f>
        <v>8826</v>
      </c>
      <c r="E34" s="2" t="s">
        <v>5</v>
      </c>
    </row>
    <row r="35" spans="1:5" x14ac:dyDescent="0.35">
      <c r="B35" s="13" t="s">
        <v>26</v>
      </c>
      <c r="C35" s="13"/>
      <c r="D35" s="14">
        <f>D34/2</f>
        <v>4413</v>
      </c>
      <c r="E35" s="13" t="s">
        <v>5</v>
      </c>
    </row>
    <row r="36" spans="1:5" x14ac:dyDescent="0.35">
      <c r="D36" s="11"/>
    </row>
    <row r="37" spans="1:5" x14ac:dyDescent="0.35">
      <c r="B37" s="2" t="s">
        <v>15</v>
      </c>
      <c r="C37" s="2"/>
      <c r="D37" s="6">
        <f>D32+D34</f>
        <v>14715</v>
      </c>
      <c r="E37" s="2" t="s">
        <v>5</v>
      </c>
    </row>
    <row r="39" spans="1:5" x14ac:dyDescent="0.35">
      <c r="A39" s="4" t="s">
        <v>27</v>
      </c>
    </row>
    <row r="41" spans="1:5" x14ac:dyDescent="0.35">
      <c r="B41" s="2" t="s">
        <v>17</v>
      </c>
      <c r="C41" s="2"/>
      <c r="D41" s="8">
        <f>D11</f>
        <v>0.5</v>
      </c>
      <c r="E41" s="2" t="s">
        <v>7</v>
      </c>
    </row>
    <row r="42" spans="1:5" x14ac:dyDescent="0.35">
      <c r="B42" s="2" t="s">
        <v>31</v>
      </c>
      <c r="C42" s="2"/>
      <c r="D42" s="12">
        <f>D14</f>
        <v>9.81</v>
      </c>
      <c r="E42" s="2" t="s">
        <v>19</v>
      </c>
    </row>
    <row r="43" spans="1:5" x14ac:dyDescent="0.35">
      <c r="B43" s="2" t="s">
        <v>18</v>
      </c>
      <c r="C43" s="2"/>
      <c r="D43" s="5">
        <f>D42/9.81</f>
        <v>1</v>
      </c>
      <c r="E43" s="2" t="s">
        <v>20</v>
      </c>
    </row>
    <row r="44" spans="1:5" x14ac:dyDescent="0.35">
      <c r="B44" s="2" t="s">
        <v>21</v>
      </c>
      <c r="C44" s="2"/>
      <c r="D44" s="6">
        <f>$D$6*D42</f>
        <v>14715</v>
      </c>
      <c r="E44" s="2" t="s">
        <v>5</v>
      </c>
    </row>
    <row r="45" spans="1:5" x14ac:dyDescent="0.35">
      <c r="B45" s="2" t="s">
        <v>23</v>
      </c>
      <c r="C45" s="2"/>
      <c r="D45" s="6">
        <f>($D$7*$D$10+D44*D41)/$D$8</f>
        <v>11772</v>
      </c>
      <c r="E45" s="2" t="s">
        <v>5</v>
      </c>
    </row>
    <row r="46" spans="1:5" x14ac:dyDescent="0.35">
      <c r="B46" s="13" t="s">
        <v>24</v>
      </c>
      <c r="C46" s="13"/>
      <c r="D46" s="14">
        <f>D45/2</f>
        <v>5886</v>
      </c>
      <c r="E46" s="13" t="s">
        <v>5</v>
      </c>
    </row>
    <row r="47" spans="1:5" x14ac:dyDescent="0.35">
      <c r="B47" s="2" t="s">
        <v>25</v>
      </c>
      <c r="C47" s="2"/>
      <c r="D47" s="6">
        <f>$D$7-D45</f>
        <v>2943</v>
      </c>
      <c r="E47" s="2" t="s">
        <v>5</v>
      </c>
    </row>
    <row r="48" spans="1:5" x14ac:dyDescent="0.35">
      <c r="B48" s="13" t="s">
        <v>26</v>
      </c>
      <c r="C48" s="13"/>
      <c r="D48" s="14">
        <f>D47/2</f>
        <v>1471.5</v>
      </c>
      <c r="E48" s="13" t="s">
        <v>5</v>
      </c>
    </row>
    <row r="49" spans="1:10" x14ac:dyDescent="0.35">
      <c r="D49" s="11"/>
    </row>
    <row r="50" spans="1:10" x14ac:dyDescent="0.35">
      <c r="B50" s="2" t="s">
        <v>15</v>
      </c>
      <c r="C50" s="2"/>
      <c r="D50" s="6">
        <f>D45+D47</f>
        <v>14715</v>
      </c>
      <c r="E50" s="2" t="s">
        <v>5</v>
      </c>
    </row>
    <row r="53" spans="1:10" x14ac:dyDescent="0.35">
      <c r="A53" s="4" t="s">
        <v>36</v>
      </c>
    </row>
    <row r="55" spans="1:10" x14ac:dyDescent="0.35">
      <c r="B55" s="2" t="s">
        <v>17</v>
      </c>
      <c r="C55" s="2"/>
      <c r="D55" s="8">
        <f>D11</f>
        <v>0.5</v>
      </c>
      <c r="E55" s="2" t="s">
        <v>7</v>
      </c>
    </row>
    <row r="56" spans="1:10" x14ac:dyDescent="0.35">
      <c r="B56" s="2" t="s">
        <v>34</v>
      </c>
      <c r="C56" s="2"/>
      <c r="D56" s="12">
        <f>D29</f>
        <v>9.8000000000000007</v>
      </c>
      <c r="E56" s="2" t="s">
        <v>19</v>
      </c>
    </row>
    <row r="57" spans="1:10" x14ac:dyDescent="0.35">
      <c r="B57" s="2" t="s">
        <v>38</v>
      </c>
      <c r="C57" s="2"/>
      <c r="D57" s="6">
        <f>D6*D15*D11/D12</f>
        <v>4900.0000000000009</v>
      </c>
      <c r="E57" s="2" t="s">
        <v>5</v>
      </c>
    </row>
    <row r="58" spans="1:10" x14ac:dyDescent="0.35">
      <c r="B58" s="13" t="s">
        <v>37</v>
      </c>
      <c r="C58" s="2"/>
      <c r="D58" s="14">
        <f>D20+D20/9.81*D15*D11/D12</f>
        <v>5884.5</v>
      </c>
      <c r="E58" s="13" t="s">
        <v>5</v>
      </c>
    </row>
    <row r="59" spans="1:10" x14ac:dyDescent="0.35">
      <c r="B59" s="13" t="s">
        <v>39</v>
      </c>
      <c r="C59" s="2"/>
      <c r="D59" s="14">
        <f>D20-D20/9.81*D15*D11/D12</f>
        <v>2944.5</v>
      </c>
      <c r="E59" s="13" t="s">
        <v>5</v>
      </c>
    </row>
    <row r="60" spans="1:10" x14ac:dyDescent="0.35">
      <c r="B60" s="13" t="s">
        <v>40</v>
      </c>
      <c r="C60" s="2"/>
      <c r="D60" s="14">
        <f>D22+D22/9.81*D15*D11/D12</f>
        <v>3923</v>
      </c>
      <c r="E60" s="13" t="s">
        <v>5</v>
      </c>
    </row>
    <row r="61" spans="1:10" x14ac:dyDescent="0.35">
      <c r="B61" s="13" t="s">
        <v>41</v>
      </c>
      <c r="C61" s="2"/>
      <c r="D61" s="14">
        <f>D22-D22/9.81*D15*D11/D12</f>
        <v>1963</v>
      </c>
      <c r="E61" s="13" t="s">
        <v>5</v>
      </c>
      <c r="J61" t="s">
        <v>35</v>
      </c>
    </row>
    <row r="63" spans="1:10" x14ac:dyDescent="0.35">
      <c r="B63" s="2" t="s">
        <v>15</v>
      </c>
      <c r="C63" s="2"/>
      <c r="D63" s="6">
        <f>D58+D59+D60+D61</f>
        <v>14715</v>
      </c>
      <c r="E63" s="2" t="s">
        <v>5</v>
      </c>
    </row>
    <row r="66" spans="1:5" x14ac:dyDescent="0.35">
      <c r="A66" s="4" t="s">
        <v>42</v>
      </c>
    </row>
    <row r="68" spans="1:5" x14ac:dyDescent="0.35">
      <c r="B68" s="2" t="s">
        <v>17</v>
      </c>
      <c r="C68" s="2"/>
      <c r="D68" s="8">
        <f>D55</f>
        <v>0.5</v>
      </c>
      <c r="E68" s="2" t="s">
        <v>7</v>
      </c>
    </row>
    <row r="69" spans="1:5" x14ac:dyDescent="0.35">
      <c r="B69" s="2" t="s">
        <v>34</v>
      </c>
      <c r="C69" s="2"/>
      <c r="D69" s="12">
        <f>D15</f>
        <v>9.8000000000000007</v>
      </c>
      <c r="E69" s="2" t="s">
        <v>19</v>
      </c>
    </row>
    <row r="70" spans="1:5" x14ac:dyDescent="0.35">
      <c r="B70" s="2" t="s">
        <v>43</v>
      </c>
      <c r="C70" s="2"/>
      <c r="D70" s="12">
        <f>D14</f>
        <v>9.81</v>
      </c>
      <c r="E70" s="2" t="s">
        <v>19</v>
      </c>
    </row>
    <row r="71" spans="1:5" x14ac:dyDescent="0.35">
      <c r="B71" s="13" t="s">
        <v>37</v>
      </c>
      <c r="C71" s="2"/>
      <c r="D71" s="14">
        <f>D46+D46/9.81*D15*D11/D12</f>
        <v>7846</v>
      </c>
      <c r="E71" s="13" t="s">
        <v>5</v>
      </c>
    </row>
    <row r="72" spans="1:5" x14ac:dyDescent="0.35">
      <c r="B72" s="13" t="s">
        <v>39</v>
      </c>
      <c r="C72" s="2"/>
      <c r="D72" s="14">
        <f>D46-D46/9.81*D15*D11/D12</f>
        <v>3926</v>
      </c>
      <c r="E72" s="13" t="s">
        <v>5</v>
      </c>
    </row>
    <row r="73" spans="1:5" x14ac:dyDescent="0.35">
      <c r="B73" s="13" t="s">
        <v>40</v>
      </c>
      <c r="C73" s="2"/>
      <c r="D73" s="14">
        <f>D48+D48/9.81*D15*D11/D12</f>
        <v>1961.5</v>
      </c>
      <c r="E73" s="13" t="s">
        <v>5</v>
      </c>
    </row>
    <row r="74" spans="1:5" x14ac:dyDescent="0.35">
      <c r="B74" s="13" t="s">
        <v>41</v>
      </c>
      <c r="C74" s="2"/>
      <c r="D74" s="14">
        <f>D48-D48/9.81*D15*D11/D12</f>
        <v>981.5</v>
      </c>
      <c r="E74" s="13" t="s">
        <v>5</v>
      </c>
    </row>
    <row r="76" spans="1:5" x14ac:dyDescent="0.35">
      <c r="B76" s="2" t="s">
        <v>15</v>
      </c>
      <c r="C76" s="2"/>
      <c r="D76" s="6">
        <f>D71+D72+D73+D74</f>
        <v>14715</v>
      </c>
      <c r="E76" s="2" t="s">
        <v>5</v>
      </c>
    </row>
    <row r="79" spans="1:5" x14ac:dyDescent="0.35">
      <c r="A79" s="4" t="s">
        <v>44</v>
      </c>
    </row>
    <row r="81" spans="2:5" x14ac:dyDescent="0.35">
      <c r="B81" s="2" t="s">
        <v>17</v>
      </c>
      <c r="C81" s="2"/>
      <c r="D81" s="8">
        <f>D68</f>
        <v>0.5</v>
      </c>
      <c r="E81" s="2" t="s">
        <v>7</v>
      </c>
    </row>
    <row r="82" spans="2:5" x14ac:dyDescent="0.35">
      <c r="B82" s="2" t="s">
        <v>34</v>
      </c>
      <c r="C82" s="2"/>
      <c r="D82" s="12">
        <f>D15</f>
        <v>9.8000000000000007</v>
      </c>
      <c r="E82" s="2" t="s">
        <v>19</v>
      </c>
    </row>
    <row r="83" spans="2:5" x14ac:dyDescent="0.35">
      <c r="B83" s="2" t="s">
        <v>43</v>
      </c>
      <c r="C83" s="2"/>
      <c r="D83" s="12">
        <f>D13</f>
        <v>9.8000000000000007</v>
      </c>
      <c r="E83" s="2" t="s">
        <v>19</v>
      </c>
    </row>
    <row r="84" spans="2:5" x14ac:dyDescent="0.35">
      <c r="B84" s="13" t="s">
        <v>37</v>
      </c>
      <c r="C84" s="2"/>
      <c r="D84" s="14">
        <f>D33+D33/9.81*D15*D11/D12</f>
        <v>3924.9994903160041</v>
      </c>
      <c r="E84" s="13" t="s">
        <v>5</v>
      </c>
    </row>
    <row r="85" spans="2:5" x14ac:dyDescent="0.35">
      <c r="B85" s="13" t="s">
        <v>39</v>
      </c>
      <c r="C85" s="2"/>
      <c r="D85" s="14">
        <f>D33-D33/9.81*D15*D11/D12</f>
        <v>1964.0005096839959</v>
      </c>
      <c r="E85" s="13" t="s">
        <v>5</v>
      </c>
    </row>
    <row r="86" spans="2:5" x14ac:dyDescent="0.35">
      <c r="B86" s="13" t="s">
        <v>40</v>
      </c>
      <c r="C86" s="2"/>
      <c r="D86" s="14">
        <f>D35+D35/9.81*D15*D11/D12</f>
        <v>5882.5005096839959</v>
      </c>
      <c r="E86" s="13" t="s">
        <v>5</v>
      </c>
    </row>
    <row r="87" spans="2:5" x14ac:dyDescent="0.35">
      <c r="B87" s="13" t="s">
        <v>41</v>
      </c>
      <c r="C87" s="2"/>
      <c r="D87" s="14">
        <f>D35-D35/9.81*D15*D11/D12</f>
        <v>2943.4994903160041</v>
      </c>
      <c r="E87" s="13" t="s">
        <v>5</v>
      </c>
    </row>
    <row r="89" spans="2:5" x14ac:dyDescent="0.35">
      <c r="B89" s="2" t="s">
        <v>15</v>
      </c>
      <c r="C89" s="2"/>
      <c r="D89" s="6">
        <f>D84+D85+D86+D87</f>
        <v>14715</v>
      </c>
      <c r="E89" s="2" t="s">
        <v>5</v>
      </c>
    </row>
  </sheetData>
  <pageMargins left="0.7" right="0.7" top="0.75" bottom="0.75" header="0.3" footer="0.3"/>
  <pageSetup orientation="portrait" horizontalDpi="203" verticalDpi="98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2015-06-05T18:17:20Z</dcterms:created>
  <dcterms:modified xsi:type="dcterms:W3CDTF">2021-10-27T15:42:32Z</dcterms:modified>
</cp:coreProperties>
</file>