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E39CE1B8-D401-42AF-95FA-8DC9FFA519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3" i="1" l="1"/>
  <c r="E25" i="1"/>
  <c r="Y13" i="1"/>
  <c r="Y11" i="1"/>
  <c r="E36" i="1" l="1"/>
  <c r="P31" i="1"/>
  <c r="P29" i="1"/>
  <c r="E33" i="1"/>
  <c r="E29" i="1"/>
  <c r="P21" i="1" l="1"/>
  <c r="P25" i="1" s="1"/>
  <c r="P12" i="1" l="1"/>
  <c r="P19" i="1" s="1"/>
  <c r="P23" i="1" s="1"/>
  <c r="E21" i="1"/>
  <c r="E23" i="1" s="1"/>
  <c r="E12" i="1"/>
  <c r="E27" i="1" l="1"/>
</calcChain>
</file>

<file path=xl/sharedStrings.xml><?xml version="1.0" encoding="utf-8"?>
<sst xmlns="http://schemas.openxmlformats.org/spreadsheetml/2006/main" count="109" uniqueCount="50">
  <si>
    <t>Sõiduki peatumisteekonna pikkuse arvutusmoodul</t>
  </si>
  <si>
    <t>lähtuvalt Bosch teatmiku (2007, lk 439) arvutusvalemist</t>
  </si>
  <si>
    <t>s</t>
  </si>
  <si>
    <t>Siirdeaeg (tU)</t>
  </si>
  <si>
    <t>Pidurite rakendusaeg (tA)</t>
  </si>
  <si>
    <t>Eelpidurdusaeg (tVZ)</t>
  </si>
  <si>
    <t>NB!</t>
  </si>
  <si>
    <t>Aeglustuse kasvu aeg (ts)</t>
  </si>
  <si>
    <t>tA+tS&lt;0,6s</t>
  </si>
  <si>
    <t>tVZ=0,8...1,0s</t>
  </si>
  <si>
    <t>algkiirus (V)</t>
  </si>
  <si>
    <t>km/h</t>
  </si>
  <si>
    <t>sidestustegur</t>
  </si>
  <si>
    <t>aeglustus</t>
  </si>
  <si>
    <t>raskuskiirendus</t>
  </si>
  <si>
    <t>m/s2</t>
  </si>
  <si>
    <t>peatumisteekonna pikkus</t>
  </si>
  <si>
    <t>m</t>
  </si>
  <si>
    <t>Aeglustuse alusel</t>
  </si>
  <si>
    <t>Sidestusteguri alusel</t>
  </si>
  <si>
    <t>Tulemus</t>
  </si>
  <si>
    <t>Algparameeter</t>
  </si>
  <si>
    <t>s.o jala ümbertõstmise aeg</t>
  </si>
  <si>
    <t xml:space="preserve">s.o ohu ära tundmine, otsustamine </t>
  </si>
  <si>
    <t>täisaeglustusteekonna pikkus</t>
  </si>
  <si>
    <t>täisaeglustuse eelne läbitud teepikkus</t>
  </si>
  <si>
    <t>pidurdusteekonna pikkus</t>
  </si>
  <si>
    <t>(täisaeglustus+pidurite rakendus ja</t>
  </si>
  <si>
    <t>aeglustuse kasv)</t>
  </si>
  <si>
    <t>rakendusajale vastav teepikkus</t>
  </si>
  <si>
    <t xml:space="preserve">regeerimisajale ja siirdeajale </t>
  </si>
  <si>
    <t>vastav teepikkus</t>
  </si>
  <si>
    <t xml:space="preserve">regeerimisajale, siirdeajale ja pidurite </t>
  </si>
  <si>
    <t>regeerimisajale ja siirdeajale</t>
  </si>
  <si>
    <t xml:space="preserve"> vastav teepikkus</t>
  </si>
  <si>
    <t>Ohu ära tundmise aeg (tR)</t>
  </si>
  <si>
    <t>Ohu äratundmise aeg (tR)</t>
  </si>
  <si>
    <t>Peatumisteekonna pikkus võrdub pidurdusteekonna pikkus+ ohu äratundmise aeg+siirdeaeg</t>
  </si>
  <si>
    <t>Ohu äratundmise aeg + siirdeaeg on reageerimisaeg</t>
  </si>
  <si>
    <t>Algkiiruse leidmine pidurdusteekonna pikkuse alusel</t>
  </si>
  <si>
    <t>Pidurdusteekonna pikkus (m)</t>
  </si>
  <si>
    <t>aeglustuse kasvu aeg (s)</t>
  </si>
  <si>
    <t>Auto algkiirus (km/h)</t>
  </si>
  <si>
    <t>Vabaveeremise teepikkuse alusel</t>
  </si>
  <si>
    <t>Veeremise teekonna pikkus (m)</t>
  </si>
  <si>
    <t>veeretakistustegur</t>
  </si>
  <si>
    <t>0.012…0.015</t>
  </si>
  <si>
    <t>kõvakattega tee</t>
  </si>
  <si>
    <t>max 0.3</t>
  </si>
  <si>
    <t>ülesküntud põllumaa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</si>
</sst>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2" borderId="0" xfId="0" applyFill="1"/>
    <xf numFmtId="0" fontId="1" fillId="0" borderId="0" xfId="0" applyFont="1"/>
    <xf numFmtId="0" fontId="0" fillId="3" borderId="0" xfId="0" applyFill="1"/>
    <xf numFmtId="164" fontId="1" fillId="4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zoomScale="131" zoomScaleNormal="131" workbookViewId="0">
      <selection activeCell="E18" sqref="E18"/>
    </sheetView>
  </sheetViews>
  <sheetFormatPr defaultRowHeight="14.5" x14ac:dyDescent="0.35"/>
  <cols>
    <col min="4" max="4" width="14" customWidth="1"/>
    <col min="15" max="15" width="15.453125" customWidth="1"/>
    <col min="24" max="24" width="16.1796875" customWidth="1"/>
    <col min="25" max="25" width="30.26953125" customWidth="1"/>
    <col min="26" max="26" width="23" customWidth="1"/>
    <col min="27" max="27" width="29.1796875" customWidth="1"/>
    <col min="28" max="28" width="44.26953125" customWidth="1"/>
    <col min="29" max="29" width="38.1796875" customWidth="1"/>
    <col min="30" max="30" width="37.81640625" customWidth="1"/>
    <col min="31" max="31" width="38.81640625" customWidth="1"/>
    <col min="32" max="32" width="40.81640625" customWidth="1"/>
  </cols>
  <sheetData>
    <row r="1" spans="1:32" ht="18.5" x14ac:dyDescent="0.45">
      <c r="A1" s="1" t="s">
        <v>0</v>
      </c>
    </row>
    <row r="2" spans="1:32" x14ac:dyDescent="0.35">
      <c r="A2" t="s">
        <v>1</v>
      </c>
    </row>
    <row r="4" spans="1:32" x14ac:dyDescent="0.35">
      <c r="B4" s="3" t="s">
        <v>19</v>
      </c>
      <c r="M4" s="3" t="s">
        <v>18</v>
      </c>
      <c r="W4" s="8" t="s">
        <v>39</v>
      </c>
      <c r="AA4" s="8" t="s">
        <v>43</v>
      </c>
    </row>
    <row r="5" spans="1:32" x14ac:dyDescent="0.35">
      <c r="B5" s="2" t="s">
        <v>21</v>
      </c>
      <c r="C5" s="2"/>
      <c r="M5" s="2" t="s">
        <v>21</v>
      </c>
      <c r="N5" s="2"/>
      <c r="W5" s="2" t="s">
        <v>21</v>
      </c>
      <c r="X5" s="2"/>
      <c r="AA5" s="2" t="s">
        <v>21</v>
      </c>
      <c r="AB5" s="2"/>
    </row>
    <row r="7" spans="1:32" x14ac:dyDescent="0.35">
      <c r="B7" t="s">
        <v>35</v>
      </c>
      <c r="E7" s="2">
        <v>0.8</v>
      </c>
      <c r="F7" t="s">
        <v>2</v>
      </c>
      <c r="G7" t="s">
        <v>23</v>
      </c>
      <c r="M7" t="s">
        <v>36</v>
      </c>
      <c r="P7" s="2">
        <v>0.8</v>
      </c>
      <c r="Q7" t="s">
        <v>2</v>
      </c>
      <c r="R7" t="s">
        <v>23</v>
      </c>
      <c r="W7" t="s">
        <v>40</v>
      </c>
      <c r="Y7" s="2">
        <v>20</v>
      </c>
      <c r="Z7" t="s">
        <v>17</v>
      </c>
      <c r="AA7" t="s">
        <v>44</v>
      </c>
      <c r="AC7" s="2">
        <v>20</v>
      </c>
      <c r="AD7" t="s">
        <v>17</v>
      </c>
    </row>
    <row r="8" spans="1:32" x14ac:dyDescent="0.35">
      <c r="B8" t="s">
        <v>3</v>
      </c>
      <c r="E8" s="2">
        <v>0.2</v>
      </c>
      <c r="F8" t="s">
        <v>2</v>
      </c>
      <c r="G8" t="s">
        <v>22</v>
      </c>
      <c r="M8" t="s">
        <v>3</v>
      </c>
      <c r="P8" s="2">
        <v>0.2</v>
      </c>
      <c r="Q8" t="s">
        <v>2</v>
      </c>
      <c r="R8" t="s">
        <v>22</v>
      </c>
      <c r="W8" t="s">
        <v>12</v>
      </c>
      <c r="Y8" s="2">
        <v>0.3</v>
      </c>
      <c r="AA8" t="s">
        <v>45</v>
      </c>
      <c r="AC8" s="2">
        <v>1.4999999999999999E-2</v>
      </c>
      <c r="AE8" t="s">
        <v>46</v>
      </c>
      <c r="AF8" t="s">
        <v>47</v>
      </c>
    </row>
    <row r="9" spans="1:32" x14ac:dyDescent="0.35">
      <c r="B9" t="s">
        <v>4</v>
      </c>
      <c r="E9" s="2">
        <v>0.1</v>
      </c>
      <c r="F9" t="s">
        <v>2</v>
      </c>
      <c r="G9" t="s">
        <v>6</v>
      </c>
      <c r="H9" t="s">
        <v>8</v>
      </c>
      <c r="M9" t="s">
        <v>4</v>
      </c>
      <c r="P9" s="2">
        <v>0.1</v>
      </c>
      <c r="Q9" t="s">
        <v>2</v>
      </c>
      <c r="R9" t="s">
        <v>6</v>
      </c>
      <c r="S9" t="s">
        <v>8</v>
      </c>
      <c r="W9" t="s">
        <v>41</v>
      </c>
      <c r="X9" s="7"/>
      <c r="Y9" s="11">
        <v>0</v>
      </c>
      <c r="Z9" s="10" t="s">
        <v>2</v>
      </c>
      <c r="AB9" s="7"/>
      <c r="AC9" s="11"/>
      <c r="AD9" s="10"/>
      <c r="AE9" s="10" t="s">
        <v>48</v>
      </c>
      <c r="AF9" s="10" t="s">
        <v>49</v>
      </c>
    </row>
    <row r="10" spans="1:32" x14ac:dyDescent="0.35">
      <c r="B10" t="s">
        <v>7</v>
      </c>
      <c r="E10" s="2">
        <v>0.2</v>
      </c>
      <c r="F10" t="s">
        <v>2</v>
      </c>
      <c r="M10" t="s">
        <v>7</v>
      </c>
      <c r="P10" s="2">
        <v>0.2</v>
      </c>
      <c r="Q10" t="s">
        <v>2</v>
      </c>
      <c r="W10" t="s">
        <v>14</v>
      </c>
      <c r="X10" s="7"/>
      <c r="Y10" s="9">
        <v>9.81</v>
      </c>
      <c r="Z10" s="10" t="s">
        <v>15</v>
      </c>
      <c r="AB10" s="7"/>
      <c r="AC10" s="9"/>
      <c r="AD10" s="10"/>
      <c r="AE10" s="7"/>
      <c r="AF10" s="7"/>
    </row>
    <row r="11" spans="1:32" x14ac:dyDescent="0.35">
      <c r="W11" t="s">
        <v>13</v>
      </c>
      <c r="X11" s="7"/>
      <c r="Y11" s="9">
        <f>Y10*Y8</f>
        <v>2.9430000000000001</v>
      </c>
      <c r="Z11" s="10" t="s">
        <v>15</v>
      </c>
      <c r="AB11" s="7"/>
      <c r="AC11" s="9"/>
      <c r="AD11" s="10"/>
      <c r="AE11" s="7"/>
      <c r="AF11" s="7"/>
    </row>
    <row r="12" spans="1:32" x14ac:dyDescent="0.35">
      <c r="B12" t="s">
        <v>5</v>
      </c>
      <c r="E12">
        <f>E7+E8+E9+0.5*E10</f>
        <v>1.2000000000000002</v>
      </c>
      <c r="F12" t="s">
        <v>2</v>
      </c>
      <c r="G12" t="s">
        <v>6</v>
      </c>
      <c r="H12" t="s">
        <v>9</v>
      </c>
      <c r="M12" t="s">
        <v>5</v>
      </c>
      <c r="P12">
        <f>P7+P8+P9+0.5*P10</f>
        <v>1.2000000000000002</v>
      </c>
      <c r="Q12" t="s">
        <v>2</v>
      </c>
      <c r="R12" t="s">
        <v>6</v>
      </c>
      <c r="S12" t="s">
        <v>9</v>
      </c>
      <c r="X12" s="7"/>
      <c r="Y12" s="7"/>
      <c r="Z12" s="7"/>
      <c r="AB12" s="7"/>
      <c r="AC12" s="7"/>
      <c r="AD12" s="7"/>
      <c r="AE12" s="7"/>
      <c r="AF12" s="7"/>
    </row>
    <row r="13" spans="1:32" ht="15.5" x14ac:dyDescent="0.35">
      <c r="W13" s="12" t="s">
        <v>42</v>
      </c>
      <c r="X13" s="13"/>
      <c r="Y13" s="14">
        <f>1.8*Y9*Y11+SQRT(25.92*Y7*Y11)</f>
        <v>39.059585251254269</v>
      </c>
      <c r="Z13" s="15" t="s">
        <v>11</v>
      </c>
      <c r="AA13" s="12" t="s">
        <v>42</v>
      </c>
      <c r="AB13" s="13"/>
      <c r="AC13" s="14">
        <f>SQRT(253*AC8*AC7)</f>
        <v>8.7120606058498016</v>
      </c>
      <c r="AD13" s="15" t="s">
        <v>11</v>
      </c>
      <c r="AE13" s="7"/>
      <c r="AF13" s="7"/>
    </row>
    <row r="15" spans="1:32" x14ac:dyDescent="0.35">
      <c r="B15" t="s">
        <v>10</v>
      </c>
      <c r="E15" s="2">
        <v>50</v>
      </c>
      <c r="F15" t="s">
        <v>11</v>
      </c>
      <c r="G15">
        <v>50</v>
      </c>
      <c r="M15" t="s">
        <v>10</v>
      </c>
      <c r="P15" s="2">
        <v>40</v>
      </c>
      <c r="Q15" t="s">
        <v>11</v>
      </c>
    </row>
    <row r="17" spans="1:17" x14ac:dyDescent="0.35">
      <c r="B17" t="s">
        <v>12</v>
      </c>
      <c r="E17" s="2">
        <v>1</v>
      </c>
      <c r="G17">
        <v>0.3</v>
      </c>
      <c r="M17" t="s">
        <v>13</v>
      </c>
      <c r="P17" s="2">
        <v>3</v>
      </c>
      <c r="Q17" t="s">
        <v>15</v>
      </c>
    </row>
    <row r="19" spans="1:17" x14ac:dyDescent="0.35">
      <c r="B19" t="s">
        <v>14</v>
      </c>
      <c r="E19" s="2">
        <v>9.81</v>
      </c>
      <c r="F19" t="s">
        <v>15</v>
      </c>
      <c r="L19" s="4" t="s">
        <v>20</v>
      </c>
      <c r="M19" s="3" t="s">
        <v>16</v>
      </c>
      <c r="N19" s="3"/>
      <c r="O19" s="3"/>
      <c r="P19" s="5">
        <f>(P12*P15/3.6)+((P15*P15)/(25.92*P17))</f>
        <v>33.909465020576135</v>
      </c>
      <c r="Q19" s="3" t="s">
        <v>17</v>
      </c>
    </row>
    <row r="21" spans="1:17" x14ac:dyDescent="0.35">
      <c r="B21" t="s">
        <v>13</v>
      </c>
      <c r="E21">
        <f>E17*E19</f>
        <v>9.81</v>
      </c>
      <c r="F21" t="s">
        <v>15</v>
      </c>
      <c r="M21" t="s">
        <v>24</v>
      </c>
      <c r="P21" s="6">
        <f>P15*P15/(25.92*P17)</f>
        <v>20.576131687242796</v>
      </c>
      <c r="Q21" t="s">
        <v>17</v>
      </c>
    </row>
    <row r="23" spans="1:17" x14ac:dyDescent="0.35">
      <c r="A23" s="4" t="s">
        <v>20</v>
      </c>
      <c r="B23" s="3" t="s">
        <v>16</v>
      </c>
      <c r="C23" s="3"/>
      <c r="D23" s="3"/>
      <c r="E23" s="5">
        <f>((E7+E8+E9+0.5*E10)*E15/3.6)+((E15*E15)/(25.92*E21))</f>
        <v>26.498533871962344</v>
      </c>
      <c r="F23" s="3" t="s">
        <v>17</v>
      </c>
      <c r="G23">
        <v>49.6</v>
      </c>
      <c r="M23" t="s">
        <v>25</v>
      </c>
      <c r="P23" s="6">
        <f>P19-P21</f>
        <v>13.333333333333339</v>
      </c>
      <c r="Q23" t="s">
        <v>17</v>
      </c>
    </row>
    <row r="25" spans="1:17" x14ac:dyDescent="0.35">
      <c r="B25" t="s">
        <v>24</v>
      </c>
      <c r="E25" s="6">
        <f>(E15*E15)/(25.92*E17*E19)</f>
        <v>9.8318672052956781</v>
      </c>
      <c r="F25" t="s">
        <v>17</v>
      </c>
      <c r="G25">
        <v>32.799999999999997</v>
      </c>
      <c r="M25" s="3" t="s">
        <v>26</v>
      </c>
      <c r="P25" s="6">
        <f>(P9+0.5*P10)*P15/3.6+P21</f>
        <v>22.798353909465018</v>
      </c>
      <c r="Q25" t="s">
        <v>17</v>
      </c>
    </row>
    <row r="26" spans="1:17" x14ac:dyDescent="0.35">
      <c r="M26" t="s">
        <v>27</v>
      </c>
    </row>
    <row r="27" spans="1:17" x14ac:dyDescent="0.35">
      <c r="B27" t="s">
        <v>25</v>
      </c>
      <c r="E27" s="6">
        <f>E23-E25</f>
        <v>16.666666666666664</v>
      </c>
      <c r="F27" t="s">
        <v>17</v>
      </c>
      <c r="G27">
        <v>16.7</v>
      </c>
      <c r="M27" t="s">
        <v>28</v>
      </c>
    </row>
    <row r="29" spans="1:17" x14ac:dyDescent="0.35">
      <c r="B29" s="3" t="s">
        <v>26</v>
      </c>
      <c r="E29" s="6">
        <f>(E9+0.5*E10)*E15/3.6+E25</f>
        <v>12.609644983073455</v>
      </c>
      <c r="F29" t="s">
        <v>17</v>
      </c>
      <c r="G29">
        <v>35.6</v>
      </c>
      <c r="M29" s="3" t="s">
        <v>30</v>
      </c>
      <c r="P29">
        <f>(P7+P8)*P15/3.6</f>
        <v>11.111111111111111</v>
      </c>
      <c r="Q29" t="s">
        <v>17</v>
      </c>
    </row>
    <row r="30" spans="1:17" x14ac:dyDescent="0.35">
      <c r="B30" t="s">
        <v>27</v>
      </c>
      <c r="M30" t="s">
        <v>31</v>
      </c>
    </row>
    <row r="31" spans="1:17" x14ac:dyDescent="0.35">
      <c r="B31" t="s">
        <v>28</v>
      </c>
      <c r="M31" s="3" t="s">
        <v>32</v>
      </c>
      <c r="P31">
        <f>(P7+P8+P9)*P15/3.6</f>
        <v>12.222222222222221</v>
      </c>
      <c r="Q31" t="s">
        <v>17</v>
      </c>
    </row>
    <row r="32" spans="1:17" x14ac:dyDescent="0.35">
      <c r="M32" t="s">
        <v>29</v>
      </c>
    </row>
    <row r="33" spans="2:12" x14ac:dyDescent="0.35">
      <c r="B33" s="3" t="s">
        <v>33</v>
      </c>
      <c r="E33">
        <f>(E7+E8)*E15/3.6</f>
        <v>13.888888888888889</v>
      </c>
      <c r="F33" t="s">
        <v>17</v>
      </c>
    </row>
    <row r="34" spans="2:12" x14ac:dyDescent="0.35">
      <c r="B34" t="s">
        <v>34</v>
      </c>
      <c r="L34" s="3" t="s">
        <v>37</v>
      </c>
    </row>
    <row r="35" spans="2:12" x14ac:dyDescent="0.35">
      <c r="L35" t="s">
        <v>38</v>
      </c>
    </row>
    <row r="36" spans="2:12" x14ac:dyDescent="0.35">
      <c r="B36" s="3" t="s">
        <v>32</v>
      </c>
      <c r="E36">
        <f>(E7+E8+E9)*E15/3.6</f>
        <v>15.277777777777779</v>
      </c>
      <c r="F36" t="s">
        <v>17</v>
      </c>
    </row>
    <row r="37" spans="2:12" x14ac:dyDescent="0.35">
      <c r="B37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2022-09-26T11:57:52Z</dcterms:modified>
</cp:coreProperties>
</file>