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008\Desktop\"/>
    </mc:Choice>
  </mc:AlternateContent>
  <bookViews>
    <workbookView xWindow="0" yWindow="0" windowWidth="23040" windowHeight="9192"/>
  </bookViews>
  <sheets>
    <sheet name="Ruumi soojuskadu" sheetId="1" r:id="rId1"/>
  </sheets>
  <definedNames>
    <definedName name="Prindiala" localSheetId="0">'Ruumi soojuskadu'!$A$3:$H$23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E18" i="1"/>
  <c r="J17" i="1"/>
  <c r="E17" i="1"/>
  <c r="J16" i="1"/>
  <c r="E16" i="1"/>
  <c r="I15" i="1"/>
  <c r="H15" i="1"/>
  <c r="J15" i="1" s="1"/>
  <c r="E15" i="1"/>
  <c r="I14" i="1"/>
  <c r="H14" i="1"/>
  <c r="J14" i="1" s="1"/>
  <c r="E14" i="1"/>
  <c r="J13" i="1"/>
  <c r="D13" i="1"/>
  <c r="E13" i="1" s="1"/>
  <c r="I12" i="1"/>
  <c r="J12" i="1" s="1"/>
  <c r="E12" i="1"/>
  <c r="I11" i="1"/>
  <c r="J11" i="1" s="1"/>
  <c r="E11" i="1"/>
  <c r="J10" i="1"/>
  <c r="I9" i="1"/>
  <c r="J9" i="1" s="1"/>
  <c r="E9" i="1"/>
  <c r="J8" i="1"/>
  <c r="D8" i="1"/>
  <c r="D10" i="1" s="1"/>
  <c r="E10" i="1" s="1"/>
  <c r="N7" i="1"/>
  <c r="I7" i="1"/>
  <c r="H7" i="1"/>
  <c r="J7" i="1" s="1"/>
  <c r="E7" i="1"/>
  <c r="J6" i="1"/>
  <c r="D6" i="1"/>
  <c r="L8" i="1" s="1"/>
  <c r="L10" i="1" s="1"/>
  <c r="L19" i="1" s="1"/>
  <c r="J19" i="1" l="1"/>
  <c r="E6" i="1"/>
  <c r="E19" i="1" s="1"/>
  <c r="G20" i="1" s="1"/>
  <c r="E8" i="1"/>
  <c r="N8" i="1" l="1"/>
  <c r="N11" i="1" s="1"/>
  <c r="N12" i="1" s="1"/>
  <c r="G23" i="1"/>
  <c r="G21" i="1"/>
</calcChain>
</file>

<file path=xl/comments1.xml><?xml version="1.0" encoding="utf-8"?>
<comments xmlns="http://schemas.openxmlformats.org/spreadsheetml/2006/main">
  <authors>
    <author>Anti Hamburg</author>
  </authors>
  <commentList>
    <comment ref="H8" authorId="0" shapeId="0">
      <text>
        <r>
          <rPr>
            <b/>
            <sz val="9"/>
            <color indexed="81"/>
            <rFont val="Tahoma"/>
            <charset val="1"/>
          </rPr>
          <t>Anti Hamburg:</t>
        </r>
        <r>
          <rPr>
            <sz val="9"/>
            <color indexed="81"/>
            <rFont val="Tahoma"/>
            <charset val="1"/>
          </rPr>
          <t xml:space="preserve">
EVS-EN ISO 14683:2017 sõlm C1</t>
        </r>
      </text>
    </comment>
  </commentList>
</comments>
</file>

<file path=xl/sharedStrings.xml><?xml version="1.0" encoding="utf-8"?>
<sst xmlns="http://schemas.openxmlformats.org/spreadsheetml/2006/main" count="84" uniqueCount="76">
  <si>
    <t>Energiaarvutuse lähteandmete esitamine</t>
  </si>
  <si>
    <t>Soojuskaod läbi piirdetarindite</t>
  </si>
  <si>
    <t>Soojuskaod läbi külmasildade</t>
  </si>
  <si>
    <t>Soojuskaod läbi õhulekkekohtade</t>
  </si>
  <si>
    <t>välisõhu vooluhulk</t>
  </si>
  <si>
    <t>l/s</t>
  </si>
  <si>
    <t>Piirdetarind</t>
  </si>
  <si>
    <t>g</t>
  </si>
  <si>
    <r>
      <t>U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,</t>
    </r>
  </si>
  <si>
    <r>
      <t>A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,</t>
    </r>
  </si>
  <si>
    <r>
      <t>H</t>
    </r>
    <r>
      <rPr>
        <vertAlign val="subscript"/>
        <sz val="10"/>
        <rFont val="Arial"/>
        <family val="2"/>
      </rPr>
      <t>juhtivus</t>
    </r>
  </si>
  <si>
    <t>Külmasild</t>
  </si>
  <si>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j</t>
    </r>
    <r>
      <rPr>
        <sz val="10"/>
        <rFont val="Arial"/>
        <family val="2"/>
      </rPr>
      <t>,</t>
    </r>
  </si>
  <si>
    <r>
      <t>l</t>
    </r>
    <r>
      <rPr>
        <i/>
        <vertAlign val="subscript"/>
        <sz val="10"/>
        <rFont val="Arial"/>
        <family val="2"/>
      </rPr>
      <t>j</t>
    </r>
    <r>
      <rPr>
        <sz val="10"/>
        <rFont val="Arial"/>
        <family val="2"/>
      </rPr>
      <t>,</t>
    </r>
  </si>
  <si>
    <r>
      <t>H</t>
    </r>
    <r>
      <rPr>
        <vertAlign val="subscript"/>
        <sz val="10"/>
        <rFont val="Arial"/>
        <family val="2"/>
      </rPr>
      <t>külmasild</t>
    </r>
  </si>
  <si>
    <t>Omadus</t>
  </si>
  <si>
    <t>Suurus</t>
  </si>
  <si>
    <t>soojustagasti</t>
  </si>
  <si>
    <t>-</t>
  </si>
  <si>
    <r>
      <t>W/(m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·K)</t>
    </r>
  </si>
  <si>
    <r>
      <t>m</t>
    </r>
    <r>
      <rPr>
        <vertAlign val="superscript"/>
        <sz val="10"/>
        <rFont val="Arial"/>
        <family val="2"/>
      </rPr>
      <t>2</t>
    </r>
  </si>
  <si>
    <t>W/K</t>
  </si>
  <si>
    <t>W/(m·K)</t>
  </si>
  <si>
    <t>m</t>
  </si>
  <si>
    <r>
      <t>C</t>
    </r>
    <r>
      <rPr>
        <i/>
        <sz val="8"/>
        <rFont val="Arial"/>
        <family val="2"/>
        <charset val="186"/>
      </rPr>
      <t>õhk (erisoojus)</t>
    </r>
  </si>
  <si>
    <t>J/(kg*K)</t>
  </si>
  <si>
    <t>Välissein 1</t>
  </si>
  <si>
    <t>Välissein-vahelagi</t>
  </si>
  <si>
    <r>
      <t>Õhulekke-arv q</t>
    </r>
    <r>
      <rPr>
        <vertAlign val="subscript"/>
        <sz val="10"/>
        <rFont val="Arial"/>
        <family val="2"/>
      </rPr>
      <t>50</t>
    </r>
    <r>
      <rPr>
        <sz val="10"/>
        <rFont val="Arial"/>
        <family val="2"/>
      </rPr>
      <t>,</t>
    </r>
  </si>
  <si>
    <r>
      <rPr>
        <sz val="16"/>
        <rFont val="Calibri"/>
        <family val="2"/>
        <charset val="186"/>
      </rPr>
      <t>ρ</t>
    </r>
    <r>
      <rPr>
        <i/>
        <sz val="8"/>
        <rFont val="Calibri"/>
        <family val="2"/>
        <charset val="186"/>
      </rPr>
      <t>õhk (tihedus)</t>
    </r>
  </si>
  <si>
    <r>
      <t>kg/m</t>
    </r>
    <r>
      <rPr>
        <sz val="10"/>
        <rFont val="Calibri"/>
        <family val="2"/>
        <charset val="186"/>
      </rPr>
      <t>³</t>
    </r>
  </si>
  <si>
    <t>Välissein 2</t>
  </si>
  <si>
    <t>Välissein-sisesein</t>
  </si>
  <si>
    <r>
      <t xml:space="preserve">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/(h*m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</si>
  <si>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H</t>
    </r>
    <r>
      <rPr>
        <i/>
        <sz val="8"/>
        <rFont val="Arial"/>
        <family val="2"/>
        <charset val="186"/>
      </rPr>
      <t>ventilatsioon</t>
    </r>
  </si>
  <si>
    <t>Katuslagi</t>
  </si>
  <si>
    <t>Välissein-välissein</t>
  </si>
  <si>
    <r>
      <t>A</t>
    </r>
    <r>
      <rPr>
        <vertAlign val="subscript"/>
        <sz val="10"/>
        <rFont val="Arial"/>
        <family val="2"/>
      </rPr>
      <t>vp</t>
    </r>
    <r>
      <rPr>
        <sz val="10"/>
        <rFont val="Arial"/>
        <family val="2"/>
      </rPr>
      <t xml:space="preserve"> (välispiirded), m</t>
    </r>
    <r>
      <rPr>
        <vertAlign val="superscript"/>
        <sz val="10"/>
        <rFont val="Arial"/>
        <family val="2"/>
      </rPr>
      <t>2</t>
    </r>
  </si>
  <si>
    <r>
      <rPr>
        <sz val="10"/>
        <rFont val="Symbol"/>
        <family val="1"/>
        <charset val="2"/>
      </rPr>
      <t>å</t>
    </r>
    <r>
      <rPr>
        <i/>
        <sz val="10"/>
        <rFont val="Arial"/>
        <family val="2"/>
      </rPr>
      <t>H</t>
    </r>
    <r>
      <rPr>
        <sz val="10"/>
        <rFont val="Arial"/>
        <family val="2"/>
      </rPr>
      <t>, W/K</t>
    </r>
  </si>
  <si>
    <t>Pööningu vahelagi</t>
  </si>
  <si>
    <t>Aken-välissein</t>
  </si>
  <si>
    <t>Korruste arv (täisarv)</t>
  </si>
  <si>
    <t>VAT</t>
  </si>
  <si>
    <t>Põrand pinnasel</t>
  </si>
  <si>
    <t>Välisuks-välissein</t>
  </si>
  <si>
    <r>
      <t xml:space="preserve">      ,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/s</t>
    </r>
  </si>
  <si>
    <t>ts</t>
  </si>
  <si>
    <t>Põrand välisõhu kohal</t>
  </si>
  <si>
    <t>Katuslagi-välissein</t>
  </si>
  <si>
    <t>Q</t>
  </si>
  <si>
    <t>W</t>
  </si>
  <si>
    <t>Välisuks</t>
  </si>
  <si>
    <t>Põrand pinnasel-välissein</t>
  </si>
  <si>
    <t>Q/A</t>
  </si>
  <si>
    <t>W/m2</t>
  </si>
  <si>
    <r>
      <t xml:space="preserve">Aken </t>
    </r>
    <r>
      <rPr>
        <i/>
        <sz val="10"/>
        <rFont val="Arial"/>
        <family val="2"/>
        <charset val="186"/>
      </rPr>
      <t>(nt lõunasse)</t>
    </r>
  </si>
  <si>
    <t>Rõdu-välissein</t>
  </si>
  <si>
    <t>C22 300*1600</t>
  </si>
  <si>
    <r>
      <t xml:space="preserve">Aken </t>
    </r>
    <r>
      <rPr>
        <i/>
        <sz val="10"/>
        <rFont val="Arial"/>
        <family val="2"/>
        <charset val="186"/>
      </rPr>
      <t>(nt läände)</t>
    </r>
  </si>
  <si>
    <t>Põramd pinnasel-sisesein</t>
  </si>
  <si>
    <t>kütterežiim</t>
  </si>
  <si>
    <t>45/35</t>
  </si>
  <si>
    <r>
      <t xml:space="preserve">Aken </t>
    </r>
    <r>
      <rPr>
        <i/>
        <sz val="10"/>
        <rFont val="Arial"/>
        <family val="2"/>
        <charset val="186"/>
      </rPr>
      <t>(nt itta)</t>
    </r>
  </si>
  <si>
    <t>Katus-sisesein</t>
  </si>
  <si>
    <r>
      <t xml:space="preserve">Aken </t>
    </r>
    <r>
      <rPr>
        <i/>
        <sz val="10"/>
        <rFont val="Arial"/>
        <family val="2"/>
        <charset val="186"/>
      </rPr>
      <t>(nt põhja)</t>
    </r>
  </si>
  <si>
    <t>Välisseina sisenurk</t>
  </si>
  <si>
    <t>…</t>
  </si>
  <si>
    <t>Kokku:</t>
  </si>
  <si>
    <r>
      <t>H</t>
    </r>
    <r>
      <rPr>
        <vertAlign val="subscript"/>
        <sz val="10"/>
        <rFont val="Arial"/>
        <family val="2"/>
      </rPr>
      <t>juhtivus</t>
    </r>
    <r>
      <rPr>
        <sz val="10"/>
        <rFont val="Arial"/>
        <family val="2"/>
      </rPr>
      <t>, W/K</t>
    </r>
  </si>
  <si>
    <r>
      <t>H</t>
    </r>
    <r>
      <rPr>
        <vertAlign val="subscript"/>
        <sz val="10"/>
        <rFont val="Arial"/>
        <family val="2"/>
      </rPr>
      <t>külmasild</t>
    </r>
    <r>
      <rPr>
        <sz val="10"/>
        <rFont val="Arial"/>
        <family val="2"/>
      </rPr>
      <t>, W/K</t>
    </r>
  </si>
  <si>
    <r>
      <t>H</t>
    </r>
    <r>
      <rPr>
        <vertAlign val="subscript"/>
        <sz val="10"/>
        <rFont val="Arial"/>
        <family val="2"/>
      </rPr>
      <t>õhuleke</t>
    </r>
    <r>
      <rPr>
        <sz val="10"/>
        <rFont val="Arial"/>
        <family val="2"/>
      </rPr>
      <t>, W/K</t>
    </r>
  </si>
  <si>
    <t>Välispiirete summaarne soojuserikadu</t>
  </si>
  <si>
    <t>Välispiirete keskmine soojusläbivus</t>
  </si>
  <si>
    <t>Hoone köetav pind</t>
  </si>
  <si>
    <r>
      <t>A</t>
    </r>
    <r>
      <rPr>
        <vertAlign val="subscript"/>
        <sz val="10"/>
        <rFont val="Arial"/>
        <family val="2"/>
      </rPr>
      <t>köetav</t>
    </r>
    <r>
      <rPr>
        <sz val="10"/>
        <rFont val="Arial"/>
        <family val="2"/>
      </rPr>
      <t>, m</t>
    </r>
    <r>
      <rPr>
        <vertAlign val="superscript"/>
        <sz val="10"/>
        <rFont val="Arial"/>
        <family val="2"/>
      </rPr>
      <t>2</t>
    </r>
  </si>
  <si>
    <t>Välispiirete summaarne soojuserikadu köetava pinna kohta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</si>
</sst>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7" x14ac:knownFonts="1">
    <font>
      <sz val="10"/>
      <name val="Arial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i/>
      <vertAlign val="subscript"/>
      <sz val="10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  <charset val="186"/>
    </font>
    <font>
      <sz val="10"/>
      <name val="Calibri"/>
      <family val="2"/>
      <charset val="186"/>
    </font>
    <font>
      <sz val="16"/>
      <name val="Calibri"/>
      <family val="2"/>
      <charset val="186"/>
    </font>
    <font>
      <i/>
      <sz val="8"/>
      <name val="Calibri"/>
      <family val="2"/>
      <charset val="186"/>
    </font>
    <font>
      <i/>
      <sz val="10"/>
      <name val="Arial"/>
      <family val="2"/>
      <charset val="186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1" fillId="2" borderId="0" xfId="0" applyFont="1" applyFill="1" applyAlignment="1" applyProtection="1">
      <alignment horizontal="center" wrapText="1"/>
    </xf>
    <xf numFmtId="0" fontId="2" fillId="0" borderId="0" xfId="1"/>
    <xf numFmtId="0" fontId="2" fillId="2" borderId="1" xfId="1" applyFill="1" applyBorder="1"/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vertical="top" wrapText="1"/>
    </xf>
    <xf numFmtId="0" fontId="2" fillId="0" borderId="7" xfId="1" applyFont="1" applyBorder="1"/>
    <xf numFmtId="0" fontId="2" fillId="0" borderId="8" xfId="1" applyBorder="1"/>
    <xf numFmtId="0" fontId="2" fillId="0" borderId="8" xfId="1" applyFont="1" applyBorder="1"/>
    <xf numFmtId="0" fontId="4" fillId="2" borderId="9" xfId="0" applyFont="1" applyFill="1" applyBorder="1" applyAlignment="1" applyProtection="1">
      <alignment horizontal="justify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4" fillId="2" borderId="1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5" fillId="2" borderId="11" xfId="0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 applyProtection="1">
      <alignment horizontal="center" vertical="top" wrapText="1"/>
    </xf>
    <xf numFmtId="0" fontId="4" fillId="2" borderId="11" xfId="0" applyFont="1" applyFill="1" applyBorder="1" applyAlignment="1" applyProtection="1">
      <alignment horizontal="center" vertical="top" wrapText="1"/>
    </xf>
    <xf numFmtId="0" fontId="4" fillId="2" borderId="13" xfId="0" applyFont="1" applyFill="1" applyBorder="1" applyAlignment="1" applyProtection="1">
      <alignment horizontal="justify" vertical="top" wrapText="1"/>
    </xf>
    <xf numFmtId="0" fontId="4" fillId="2" borderId="14" xfId="0" applyFont="1" applyFill="1" applyBorder="1" applyAlignment="1" applyProtection="1">
      <alignment horizontal="justify" vertical="top" wrapText="1"/>
    </xf>
    <xf numFmtId="2" fontId="4" fillId="3" borderId="1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14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4" xfId="0" applyNumberFormat="1" applyFont="1" applyFill="1" applyBorder="1" applyAlignment="1" applyProtection="1">
      <alignment horizontal="center" vertical="top" wrapText="1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2" fontId="4" fillId="3" borderId="0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0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1" xfId="0" applyNumberFormat="1" applyFont="1" applyFill="1" applyBorder="1" applyAlignment="1" applyProtection="1">
      <alignment horizontal="center" vertical="top" wrapText="1"/>
    </xf>
    <xf numFmtId="0" fontId="4" fillId="2" borderId="15" xfId="0" applyFont="1" applyFill="1" applyBorder="1" applyAlignment="1" applyProtection="1">
      <alignment vertical="top"/>
    </xf>
    <xf numFmtId="164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11" fillId="0" borderId="7" xfId="1" applyFont="1" applyBorder="1"/>
    <xf numFmtId="0" fontId="4" fillId="2" borderId="9" xfId="0" applyFont="1" applyFill="1" applyBorder="1" applyAlignment="1" applyProtection="1">
      <alignment horizontal="justify" vertical="top" wrapText="1"/>
    </xf>
    <xf numFmtId="0" fontId="4" fillId="2" borderId="0" xfId="0" applyFont="1" applyFill="1" applyBorder="1" applyAlignment="1" applyProtection="1">
      <alignment horizontal="justify" vertical="top" wrapText="1"/>
    </xf>
    <xf numFmtId="164" fontId="4" fillId="2" borderId="0" xfId="0" applyNumberFormat="1" applyFont="1" applyFill="1" applyBorder="1" applyAlignment="1" applyProtection="1">
      <alignment horizontal="center" vertical="top" wrapText="1"/>
    </xf>
    <xf numFmtId="0" fontId="4" fillId="2" borderId="10" xfId="0" applyFont="1" applyFill="1" applyBorder="1" applyAlignment="1" applyProtection="1">
      <alignment vertical="top"/>
    </xf>
    <xf numFmtId="164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8" xfId="1" applyNumberFormat="1" applyBorder="1"/>
    <xf numFmtId="0" fontId="4" fillId="2" borderId="10" xfId="0" applyFont="1" applyFill="1" applyBorder="1" applyAlignment="1" applyProtection="1">
      <alignment horizontal="justify" vertical="top" wrapText="1"/>
    </xf>
    <xf numFmtId="164" fontId="4" fillId="2" borderId="12" xfId="0" applyNumberFormat="1" applyFont="1" applyFill="1" applyBorder="1" applyAlignment="1" applyProtection="1">
      <alignment horizontal="center" vertical="top" wrapText="1"/>
    </xf>
    <xf numFmtId="0" fontId="4" fillId="2" borderId="7" xfId="0" applyFont="1" applyFill="1" applyBorder="1" applyAlignment="1" applyProtection="1">
      <alignment horizontal="center" vertical="top" wrapText="1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164" fontId="4" fillId="3" borderId="0" xfId="0" applyNumberFormat="1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left" vertical="top" wrapText="1"/>
    </xf>
    <xf numFmtId="165" fontId="4" fillId="2" borderId="0" xfId="0" applyNumberFormat="1" applyFont="1" applyFill="1" applyBorder="1" applyAlignment="1" applyProtection="1">
      <alignment horizontal="center" vertical="top" wrapText="1"/>
    </xf>
    <xf numFmtId="1" fontId="2" fillId="0" borderId="8" xfId="1" applyNumberFormat="1" applyBorder="1"/>
    <xf numFmtId="0" fontId="2" fillId="0" borderId="8" xfId="1" applyFont="1" applyBorder="1" applyAlignment="1">
      <alignment horizontal="right"/>
    </xf>
    <xf numFmtId="0" fontId="4" fillId="2" borderId="12" xfId="0" applyFont="1" applyFill="1" applyBorder="1" applyAlignment="1" applyProtection="1">
      <alignment horizontal="justify" vertical="top" wrapText="1"/>
    </xf>
    <xf numFmtId="2" fontId="4" fillId="2" borderId="0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justify" vertical="top" wrapText="1"/>
      <protection locked="0"/>
    </xf>
    <xf numFmtId="0" fontId="4" fillId="2" borderId="0" xfId="0" applyFont="1" applyFill="1" applyBorder="1" applyAlignment="1" applyProtection="1">
      <alignment horizontal="justify" vertical="top" wrapText="1"/>
      <protection locked="0"/>
    </xf>
    <xf numFmtId="0" fontId="4" fillId="2" borderId="13" xfId="0" applyFont="1" applyFill="1" applyBorder="1" applyAlignment="1" applyProtection="1">
      <alignment horizontal="right" vertical="center"/>
    </xf>
    <xf numFmtId="0" fontId="4" fillId="2" borderId="14" xfId="0" applyFont="1" applyFill="1" applyBorder="1" applyAlignment="1" applyProtection="1">
      <alignment horizontal="right" vertical="center"/>
    </xf>
    <xf numFmtId="0" fontId="5" fillId="2" borderId="14" xfId="0" applyFont="1" applyFill="1" applyBorder="1" applyAlignment="1" applyProtection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164" fontId="4" fillId="2" borderId="16" xfId="0" applyNumberFormat="1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center" vertical="top" wrapText="1"/>
    </xf>
    <xf numFmtId="164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 wrapText="1"/>
    </xf>
    <xf numFmtId="164" fontId="4" fillId="2" borderId="18" xfId="0" applyNumberFormat="1" applyFont="1" applyFill="1" applyBorder="1" applyAlignment="1" applyProtection="1">
      <alignment horizontal="center" vertical="center" wrapText="1"/>
    </xf>
    <xf numFmtId="164" fontId="4" fillId="2" borderId="19" xfId="0" applyNumberFormat="1" applyFont="1" applyFill="1" applyBorder="1" applyAlignment="1" applyProtection="1">
      <alignment horizontal="center" vertical="center" wrapText="1"/>
    </xf>
    <xf numFmtId="164" fontId="4" fillId="2" borderId="20" xfId="0" applyNumberFormat="1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left" vertical="center" wrapText="1"/>
    </xf>
    <xf numFmtId="0" fontId="4" fillId="2" borderId="19" xfId="0" applyFont="1" applyFill="1" applyBorder="1" applyAlignment="1" applyProtection="1">
      <alignment horizontal="left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164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</xf>
    <xf numFmtId="0" fontId="4" fillId="2" borderId="23" xfId="0" applyFont="1" applyFill="1" applyBorder="1" applyAlignment="1" applyProtection="1">
      <alignment horizontal="left" vertical="center" wrapText="1"/>
    </xf>
    <xf numFmtId="0" fontId="4" fillId="2" borderId="23" xfId="0" applyFont="1" applyFill="1" applyBorder="1" applyAlignment="1" applyProtection="1">
      <alignment horizontal="center" wrapText="1"/>
    </xf>
    <xf numFmtId="2" fontId="3" fillId="2" borderId="24" xfId="0" applyNumberFormat="1" applyFont="1" applyFill="1" applyBorder="1" applyAlignment="1" applyProtection="1">
      <alignment horizontal="center" vertical="center" wrapText="1"/>
    </xf>
    <xf numFmtId="2" fontId="3" fillId="2" borderId="23" xfId="0" applyNumberFormat="1" applyFont="1" applyFill="1" applyBorder="1" applyAlignment="1" applyProtection="1">
      <alignment horizontal="center" vertical="center" wrapText="1"/>
    </xf>
    <xf numFmtId="2" fontId="3" fillId="2" borderId="25" xfId="0" applyNumberFormat="1" applyFont="1" applyFill="1" applyBorder="1" applyAlignment="1" applyProtection="1">
      <alignment horizontal="center" vertical="center" wrapText="1"/>
    </xf>
    <xf numFmtId="0" fontId="2" fillId="0" borderId="0" xfId="1" applyBorder="1"/>
  </cellXfs>
  <cellStyles count="2">
    <cellStyle name="Normaalla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9</xdr:row>
      <xdr:rowOff>0</xdr:rowOff>
    </xdr:from>
    <xdr:to>
      <xdr:col>10</xdr:col>
      <xdr:colOff>266700</xdr:colOff>
      <xdr:row>9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1145" y="2011680"/>
          <a:ext cx="2571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68580</xdr:colOff>
          <xdr:row>20</xdr:row>
          <xdr:rowOff>22860</xdr:rowOff>
        </xdr:from>
        <xdr:to>
          <xdr:col>5</xdr:col>
          <xdr:colOff>632460</xdr:colOff>
          <xdr:row>21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60960</xdr:colOff>
          <xdr:row>22</xdr:row>
          <xdr:rowOff>30480</xdr:rowOff>
        </xdr:from>
        <xdr:to>
          <xdr:col>6</xdr:col>
          <xdr:colOff>0</xdr:colOff>
          <xdr:row>22</xdr:row>
          <xdr:rowOff>259080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tabSelected="1" topLeftCell="A4" zoomScale="115" zoomScaleNormal="115" workbookViewId="0">
      <selection activeCell="R16" sqref="R16"/>
    </sheetView>
  </sheetViews>
  <sheetFormatPr defaultColWidth="9.109375" defaultRowHeight="13.2" x14ac:dyDescent="0.25"/>
  <cols>
    <col min="1" max="1" width="18.88671875" style="2" customWidth="1"/>
    <col min="2" max="2" width="7.5546875" style="2" customWidth="1"/>
    <col min="3" max="3" width="25.109375" style="2" customWidth="1"/>
    <col min="4" max="4" width="13.6640625" style="2" bestFit="1" customWidth="1"/>
    <col min="5" max="5" width="12.5546875" style="2" bestFit="1" customWidth="1"/>
    <col min="6" max="6" width="13.6640625" style="2" bestFit="1" customWidth="1"/>
    <col min="7" max="7" width="11.88671875" style="2" customWidth="1"/>
    <col min="8" max="8" width="10.5546875" style="2" customWidth="1"/>
    <col min="9" max="9" width="7.109375" style="2" customWidth="1"/>
    <col min="10" max="10" width="12.44140625" style="2" customWidth="1"/>
    <col min="11" max="11" width="19.109375" style="2" customWidth="1"/>
    <col min="12" max="12" width="14.5546875" style="2" customWidth="1"/>
    <col min="13" max="13" width="18" style="2" customWidth="1"/>
    <col min="14" max="14" width="9.5546875" style="2" bestFit="1" customWidth="1"/>
    <col min="15" max="17" width="9.109375" style="2"/>
    <col min="18" max="18" width="16.44140625" style="2" bestFit="1" customWidth="1"/>
    <col min="19" max="16384" width="9.109375" style="2"/>
  </cols>
  <sheetData>
    <row r="1" spans="1:15" ht="18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3.8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8.5" customHeight="1" x14ac:dyDescent="0.25">
      <c r="A3" s="4" t="s">
        <v>1</v>
      </c>
      <c r="B3" s="5"/>
      <c r="C3" s="5"/>
      <c r="D3" s="5"/>
      <c r="E3" s="5"/>
      <c r="F3" s="6" t="s">
        <v>2</v>
      </c>
      <c r="G3" s="5"/>
      <c r="H3" s="5"/>
      <c r="I3" s="5"/>
      <c r="J3" s="7"/>
      <c r="K3" s="6" t="s">
        <v>3</v>
      </c>
      <c r="L3" s="8"/>
      <c r="M3" s="9" t="s">
        <v>4</v>
      </c>
      <c r="N3" s="10">
        <v>8</v>
      </c>
      <c r="O3" s="11" t="s">
        <v>5</v>
      </c>
    </row>
    <row r="4" spans="1:15" ht="14.25" customHeight="1" x14ac:dyDescent="0.25">
      <c r="A4" s="12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4" t="s">
        <v>11</v>
      </c>
      <c r="G4" s="15"/>
      <c r="H4" s="16" t="s">
        <v>12</v>
      </c>
      <c r="I4" s="13" t="s">
        <v>13</v>
      </c>
      <c r="J4" s="17" t="s">
        <v>14</v>
      </c>
      <c r="K4" s="14" t="s">
        <v>15</v>
      </c>
      <c r="L4" s="18" t="s">
        <v>16</v>
      </c>
      <c r="M4" s="9" t="s">
        <v>17</v>
      </c>
      <c r="N4" s="10">
        <v>0.8</v>
      </c>
      <c r="O4" s="10"/>
    </row>
    <row r="5" spans="1:15" ht="18.75" customHeight="1" x14ac:dyDescent="0.25">
      <c r="A5" s="12"/>
      <c r="B5" s="16" t="s">
        <v>18</v>
      </c>
      <c r="C5" s="16" t="s">
        <v>19</v>
      </c>
      <c r="D5" s="16" t="s">
        <v>20</v>
      </c>
      <c r="E5" s="16" t="s">
        <v>21</v>
      </c>
      <c r="F5" s="14"/>
      <c r="G5" s="15"/>
      <c r="H5" s="16" t="s">
        <v>22</v>
      </c>
      <c r="I5" s="16" t="s">
        <v>23</v>
      </c>
      <c r="J5" s="19" t="s">
        <v>21</v>
      </c>
      <c r="K5" s="14"/>
      <c r="L5" s="18"/>
      <c r="M5" s="9" t="s">
        <v>24</v>
      </c>
      <c r="N5" s="10">
        <v>1005</v>
      </c>
      <c r="O5" s="11" t="s">
        <v>25</v>
      </c>
    </row>
    <row r="6" spans="1:15" ht="18.75" customHeight="1" x14ac:dyDescent="0.4">
      <c r="A6" s="20" t="s">
        <v>26</v>
      </c>
      <c r="B6" s="21"/>
      <c r="C6" s="22">
        <v>0.14000000000000001</v>
      </c>
      <c r="D6" s="23">
        <f>(2.85+3.2)*2.5-1.6*1.5</f>
        <v>12.725000000000001</v>
      </c>
      <c r="E6" s="24">
        <f t="shared" ref="E6:E18" si="0">C6*D6</f>
        <v>1.7815000000000003</v>
      </c>
      <c r="F6" s="25" t="s">
        <v>27</v>
      </c>
      <c r="G6" s="26"/>
      <c r="H6" s="27"/>
      <c r="I6" s="28"/>
      <c r="J6" s="29">
        <f t="shared" ref="J6:J8" si="1">H6*I6</f>
        <v>0</v>
      </c>
      <c r="K6" s="30" t="s">
        <v>28</v>
      </c>
      <c r="L6" s="31">
        <v>1.5</v>
      </c>
      <c r="M6" s="32" t="s">
        <v>29</v>
      </c>
      <c r="N6" s="10">
        <v>1.2</v>
      </c>
      <c r="O6" s="11" t="s">
        <v>30</v>
      </c>
    </row>
    <row r="7" spans="1:15" ht="16.5" customHeight="1" x14ac:dyDescent="0.25">
      <c r="A7" s="33" t="s">
        <v>31</v>
      </c>
      <c r="B7" s="34"/>
      <c r="C7" s="27"/>
      <c r="D7" s="28"/>
      <c r="E7" s="35">
        <f t="shared" si="0"/>
        <v>0</v>
      </c>
      <c r="F7" s="25" t="s">
        <v>32</v>
      </c>
      <c r="G7" s="26"/>
      <c r="H7" s="27">
        <f>C6*0.15</f>
        <v>2.1000000000000001E-2</v>
      </c>
      <c r="I7" s="28">
        <f>2*2.5</f>
        <v>5</v>
      </c>
      <c r="J7" s="29">
        <f>(H7*I7)/2</f>
        <v>5.2500000000000005E-2</v>
      </c>
      <c r="K7" s="36" t="s">
        <v>33</v>
      </c>
      <c r="L7" s="37"/>
      <c r="M7" s="9" t="s">
        <v>34</v>
      </c>
      <c r="N7" s="38">
        <f>N3*0.001*N5*N6*(1-N4)</f>
        <v>1.9295999999999998</v>
      </c>
      <c r="O7" s="11" t="s">
        <v>21</v>
      </c>
    </row>
    <row r="8" spans="1:15" ht="16.95" customHeight="1" x14ac:dyDescent="0.25">
      <c r="A8" s="33" t="s">
        <v>35</v>
      </c>
      <c r="B8" s="34"/>
      <c r="C8" s="27">
        <v>0.09</v>
      </c>
      <c r="D8" s="28">
        <f>2.85*3.2</f>
        <v>9.120000000000001</v>
      </c>
      <c r="E8" s="35">
        <f t="shared" si="0"/>
        <v>0.82080000000000009</v>
      </c>
      <c r="F8" s="25" t="s">
        <v>36</v>
      </c>
      <c r="G8" s="26"/>
      <c r="H8" s="27">
        <v>0.05</v>
      </c>
      <c r="I8" s="27">
        <v>2.5</v>
      </c>
      <c r="J8" s="29">
        <f t="shared" si="1"/>
        <v>0.125</v>
      </c>
      <c r="K8" s="39" t="s">
        <v>37</v>
      </c>
      <c r="L8" s="40">
        <f>SUM(D6:D18)</f>
        <v>33.365000000000002</v>
      </c>
      <c r="M8" s="41" t="s">
        <v>38</v>
      </c>
      <c r="N8" s="38">
        <f>N7+G20</f>
        <v>10.010638571428572</v>
      </c>
      <c r="O8" s="11" t="s">
        <v>21</v>
      </c>
    </row>
    <row r="9" spans="1:15" ht="14.25" customHeight="1" x14ac:dyDescent="0.25">
      <c r="A9" s="33" t="s">
        <v>39</v>
      </c>
      <c r="B9" s="34"/>
      <c r="C9" s="27"/>
      <c r="D9" s="28"/>
      <c r="E9" s="35">
        <f t="shared" si="0"/>
        <v>0</v>
      </c>
      <c r="F9" s="42" t="s">
        <v>40</v>
      </c>
      <c r="G9" s="43"/>
      <c r="H9" s="27">
        <v>0.03</v>
      </c>
      <c r="I9" s="28">
        <f>2*(1.6+1.5)</f>
        <v>6.2</v>
      </c>
      <c r="J9" s="29">
        <f>H9*I9</f>
        <v>0.186</v>
      </c>
      <c r="K9" s="36" t="s">
        <v>41</v>
      </c>
      <c r="L9" s="44">
        <v>1</v>
      </c>
      <c r="M9" s="11" t="s">
        <v>42</v>
      </c>
      <c r="N9" s="10">
        <v>-21</v>
      </c>
      <c r="O9" s="10"/>
    </row>
    <row r="10" spans="1:15" ht="15.6" customHeight="1" x14ac:dyDescent="0.25">
      <c r="A10" s="45" t="s">
        <v>43</v>
      </c>
      <c r="B10" s="34"/>
      <c r="C10" s="27">
        <v>0.1</v>
      </c>
      <c r="D10" s="28">
        <f>D8</f>
        <v>9.120000000000001</v>
      </c>
      <c r="E10" s="35">
        <f t="shared" si="0"/>
        <v>0.91200000000000014</v>
      </c>
      <c r="F10" s="25" t="s">
        <v>44</v>
      </c>
      <c r="G10" s="26"/>
      <c r="H10" s="27"/>
      <c r="I10" s="28"/>
      <c r="J10" s="29">
        <f>H10*I10</f>
        <v>0</v>
      </c>
      <c r="K10" s="39" t="s">
        <v>45</v>
      </c>
      <c r="L10" s="46">
        <f>L6*L8/(3600*(IF(L9&lt;2,35,IF(L9&lt;3,24,IF(L9&lt;5,20,15)))))</f>
        <v>3.9720238095238095E-4</v>
      </c>
      <c r="M10" s="11" t="s">
        <v>46</v>
      </c>
      <c r="N10" s="10">
        <v>21</v>
      </c>
      <c r="O10" s="10"/>
    </row>
    <row r="11" spans="1:15" ht="13.95" customHeight="1" x14ac:dyDescent="0.25">
      <c r="A11" s="45" t="s">
        <v>47</v>
      </c>
      <c r="B11" s="43"/>
      <c r="C11" s="27"/>
      <c r="D11" s="28"/>
      <c r="E11" s="35">
        <f t="shared" si="0"/>
        <v>0</v>
      </c>
      <c r="F11" s="25" t="s">
        <v>48</v>
      </c>
      <c r="G11" s="26"/>
      <c r="H11" s="27">
        <v>0.1</v>
      </c>
      <c r="I11" s="28">
        <f>2.85+3.2</f>
        <v>6.0500000000000007</v>
      </c>
      <c r="J11" s="29">
        <f>H11*I11</f>
        <v>0.60500000000000009</v>
      </c>
      <c r="K11" s="39"/>
      <c r="L11" s="34"/>
      <c r="M11" s="11" t="s">
        <v>49</v>
      </c>
      <c r="N11" s="47">
        <f>N8*(N10-N9)</f>
        <v>420.44682</v>
      </c>
      <c r="O11" s="11" t="s">
        <v>50</v>
      </c>
    </row>
    <row r="12" spans="1:15" ht="14.25" customHeight="1" x14ac:dyDescent="0.25">
      <c r="A12" s="33" t="s">
        <v>51</v>
      </c>
      <c r="B12" s="34"/>
      <c r="C12" s="27"/>
      <c r="D12" s="28"/>
      <c r="E12" s="35">
        <f t="shared" si="0"/>
        <v>0</v>
      </c>
      <c r="F12" s="25" t="s">
        <v>52</v>
      </c>
      <c r="G12" s="26"/>
      <c r="H12" s="27">
        <v>0.18</v>
      </c>
      <c r="I12" s="28">
        <f>2.85+3.2</f>
        <v>6.0500000000000007</v>
      </c>
      <c r="J12" s="29">
        <f>H12*I12</f>
        <v>1.0890000000000002</v>
      </c>
      <c r="K12" s="39"/>
      <c r="L12" s="34"/>
      <c r="M12" s="11" t="s">
        <v>53</v>
      </c>
      <c r="N12" s="47">
        <f>N11/G22</f>
        <v>46.101625000000006</v>
      </c>
      <c r="O12" s="11" t="s">
        <v>54</v>
      </c>
    </row>
    <row r="13" spans="1:15" ht="14.25" customHeight="1" x14ac:dyDescent="0.25">
      <c r="A13" s="33" t="s">
        <v>55</v>
      </c>
      <c r="B13" s="27">
        <v>0.5</v>
      </c>
      <c r="C13" s="27">
        <v>0.81</v>
      </c>
      <c r="D13" s="28">
        <f>1.5*1.6</f>
        <v>2.4000000000000004</v>
      </c>
      <c r="E13" s="35">
        <f t="shared" si="0"/>
        <v>1.9440000000000004</v>
      </c>
      <c r="F13" s="25" t="s">
        <v>56</v>
      </c>
      <c r="G13" s="26"/>
      <c r="H13" s="27">
        <v>0</v>
      </c>
      <c r="I13" s="28">
        <v>0</v>
      </c>
      <c r="J13" s="29">
        <f t="shared" ref="J13:J18" si="2">H13*I13</f>
        <v>0</v>
      </c>
      <c r="K13" s="39"/>
      <c r="L13" s="34"/>
      <c r="M13" s="11" t="s">
        <v>57</v>
      </c>
      <c r="N13" s="10">
        <v>422</v>
      </c>
      <c r="O13" s="11" t="s">
        <v>50</v>
      </c>
    </row>
    <row r="14" spans="1:15" ht="14.25" customHeight="1" x14ac:dyDescent="0.25">
      <c r="A14" s="33" t="s">
        <v>58</v>
      </c>
      <c r="B14" s="27"/>
      <c r="C14" s="27"/>
      <c r="D14" s="28"/>
      <c r="E14" s="35">
        <f t="shared" si="0"/>
        <v>0</v>
      </c>
      <c r="F14" s="25" t="s">
        <v>59</v>
      </c>
      <c r="G14" s="26"/>
      <c r="H14" s="27">
        <f>C10*0.15</f>
        <v>1.4999999999999999E-2</v>
      </c>
      <c r="I14" s="28">
        <f>2.85+3.2</f>
        <v>6.0500000000000007</v>
      </c>
      <c r="J14" s="29">
        <f>(H14*I14)/2</f>
        <v>4.5375000000000006E-2</v>
      </c>
      <c r="K14" s="39"/>
      <c r="L14" s="34"/>
      <c r="M14" s="11" t="s">
        <v>60</v>
      </c>
      <c r="N14" s="48" t="s">
        <v>61</v>
      </c>
      <c r="O14" s="10"/>
    </row>
    <row r="15" spans="1:15" ht="13.2" customHeight="1" x14ac:dyDescent="0.25">
      <c r="A15" s="33" t="s">
        <v>62</v>
      </c>
      <c r="B15" s="27"/>
      <c r="C15" s="27"/>
      <c r="D15" s="28"/>
      <c r="E15" s="35">
        <f t="shared" si="0"/>
        <v>0</v>
      </c>
      <c r="F15" s="25" t="s">
        <v>63</v>
      </c>
      <c r="G15" s="26"/>
      <c r="H15" s="27">
        <f>C8*0.15</f>
        <v>1.35E-2</v>
      </c>
      <c r="I15" s="28">
        <f>2.85+3.2</f>
        <v>6.0500000000000007</v>
      </c>
      <c r="J15" s="29">
        <f>(H15*I15)/2</f>
        <v>4.0837500000000006E-2</v>
      </c>
      <c r="K15" s="39"/>
      <c r="L15" s="49"/>
    </row>
    <row r="16" spans="1:15" x14ac:dyDescent="0.25">
      <c r="A16" s="33" t="s">
        <v>64</v>
      </c>
      <c r="B16" s="50"/>
      <c r="C16" s="27"/>
      <c r="D16" s="28"/>
      <c r="E16" s="35">
        <f t="shared" si="0"/>
        <v>0</v>
      </c>
      <c r="F16" s="25" t="s">
        <v>65</v>
      </c>
      <c r="G16" s="26"/>
      <c r="H16" s="27">
        <v>0</v>
      </c>
      <c r="I16" s="28">
        <v>0</v>
      </c>
      <c r="J16" s="29">
        <f t="shared" si="2"/>
        <v>0</v>
      </c>
      <c r="K16" s="39"/>
      <c r="L16" s="49"/>
    </row>
    <row r="17" spans="1:18" x14ac:dyDescent="0.25">
      <c r="A17" s="33"/>
      <c r="B17" s="50"/>
      <c r="C17" s="27"/>
      <c r="D17" s="28"/>
      <c r="E17" s="35">
        <f t="shared" si="0"/>
        <v>0</v>
      </c>
      <c r="F17" s="25" t="s">
        <v>66</v>
      </c>
      <c r="G17" s="26"/>
      <c r="H17" s="27">
        <v>0</v>
      </c>
      <c r="I17" s="28">
        <v>0</v>
      </c>
      <c r="J17" s="29">
        <f t="shared" si="2"/>
        <v>0</v>
      </c>
      <c r="K17" s="39"/>
      <c r="L17" s="49"/>
    </row>
    <row r="18" spans="1:18" x14ac:dyDescent="0.25">
      <c r="A18" s="51" t="s">
        <v>66</v>
      </c>
      <c r="B18" s="52"/>
      <c r="C18" s="27"/>
      <c r="D18" s="28"/>
      <c r="E18" s="35">
        <f t="shared" si="0"/>
        <v>0</v>
      </c>
      <c r="F18" s="25" t="s">
        <v>66</v>
      </c>
      <c r="G18" s="26"/>
      <c r="H18" s="27">
        <v>0</v>
      </c>
      <c r="I18" s="28">
        <v>0</v>
      </c>
      <c r="J18" s="29">
        <f t="shared" si="2"/>
        <v>0</v>
      </c>
      <c r="K18" s="39"/>
      <c r="L18" s="49"/>
    </row>
    <row r="19" spans="1:18" ht="15.6" x14ac:dyDescent="0.25">
      <c r="A19" s="53" t="s">
        <v>67</v>
      </c>
      <c r="B19" s="54"/>
      <c r="C19" s="55" t="s">
        <v>68</v>
      </c>
      <c r="D19" s="55"/>
      <c r="E19" s="56">
        <f>SUM(E6:E18)</f>
        <v>5.4583000000000013</v>
      </c>
      <c r="F19" s="57" t="s">
        <v>69</v>
      </c>
      <c r="G19" s="55"/>
      <c r="H19" s="55"/>
      <c r="I19" s="55"/>
      <c r="J19" s="58">
        <f>SUM(J6:J18)</f>
        <v>2.1437124999999999</v>
      </c>
      <c r="K19" s="59" t="s">
        <v>70</v>
      </c>
      <c r="L19" s="60">
        <f>1005*1.2*L10</f>
        <v>0.47902607142857145</v>
      </c>
    </row>
    <row r="20" spans="1:18" ht="15" customHeight="1" x14ac:dyDescent="0.25">
      <c r="A20" s="61" t="s">
        <v>71</v>
      </c>
      <c r="B20" s="62"/>
      <c r="C20" s="62"/>
      <c r="D20" s="62"/>
      <c r="E20" s="62"/>
      <c r="F20" s="63" t="s">
        <v>38</v>
      </c>
      <c r="G20" s="64">
        <f>SUM(E19,J19,L19)</f>
        <v>8.0810385714285715</v>
      </c>
      <c r="H20" s="65"/>
      <c r="I20" s="65"/>
      <c r="J20" s="65"/>
      <c r="K20" s="65"/>
      <c r="L20" s="66"/>
    </row>
    <row r="21" spans="1:18" x14ac:dyDescent="0.25">
      <c r="A21" s="67" t="s">
        <v>72</v>
      </c>
      <c r="B21" s="68"/>
      <c r="C21" s="68"/>
      <c r="D21" s="68"/>
      <c r="E21" s="68"/>
      <c r="F21" s="63"/>
      <c r="G21" s="69">
        <f>G20/L8</f>
        <v>0.24220106613003359</v>
      </c>
      <c r="H21" s="70"/>
      <c r="I21" s="70"/>
      <c r="J21" s="70"/>
      <c r="K21" s="70"/>
      <c r="L21" s="71"/>
    </row>
    <row r="22" spans="1:18" ht="16.8" x14ac:dyDescent="0.25">
      <c r="A22" s="72" t="s">
        <v>73</v>
      </c>
      <c r="B22" s="73"/>
      <c r="C22" s="73"/>
      <c r="D22" s="73"/>
      <c r="E22" s="73"/>
      <c r="F22" s="74" t="s">
        <v>74</v>
      </c>
      <c r="G22" s="75">
        <v>9.1199999999999992</v>
      </c>
      <c r="H22" s="76"/>
      <c r="I22" s="76"/>
      <c r="J22" s="76"/>
      <c r="K22" s="76"/>
      <c r="L22" s="77"/>
    </row>
    <row r="23" spans="1:18" ht="36.75" customHeight="1" thickBot="1" x14ac:dyDescent="0.3">
      <c r="A23" s="78" t="s">
        <v>75</v>
      </c>
      <c r="B23" s="79"/>
      <c r="C23" s="79"/>
      <c r="D23" s="79"/>
      <c r="E23" s="79"/>
      <c r="F23" s="80" t="s">
        <v>19</v>
      </c>
      <c r="G23" s="81">
        <f>G20/G22</f>
        <v>0.88607879072681717</v>
      </c>
      <c r="H23" s="82"/>
      <c r="I23" s="82"/>
      <c r="J23" s="82"/>
      <c r="K23" s="82"/>
      <c r="L23" s="83"/>
    </row>
    <row r="24" spans="1:18" x14ac:dyDescent="0.25"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spans="1:18" x14ac:dyDescent="0.25"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</row>
    <row r="26" spans="1:18" x14ac:dyDescent="0.2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</row>
    <row r="27" spans="1:18" x14ac:dyDescent="0.25"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</row>
    <row r="28" spans="1:18" x14ac:dyDescent="0.25"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</row>
    <row r="29" spans="1:18" x14ac:dyDescent="0.25"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</row>
    <row r="30" spans="1:18" x14ac:dyDescent="0.25"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</row>
    <row r="31" spans="1:18" x14ac:dyDescent="0.25"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2:18" x14ac:dyDescent="0.25"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2:18" x14ac:dyDescent="0.25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2:18" x14ac:dyDescent="0.25"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</row>
    <row r="36" spans="2:18" x14ac:dyDescent="0.25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</row>
    <row r="37" spans="2:18" x14ac:dyDescent="0.25"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</row>
    <row r="38" spans="2:18" x14ac:dyDescent="0.25"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</row>
    <row r="39" spans="2:18" x14ac:dyDescent="0.25"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</row>
    <row r="40" spans="2:18" x14ac:dyDescent="0.25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</row>
    <row r="41" spans="2:18" x14ac:dyDescent="0.25"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</row>
    <row r="42" spans="2:18" x14ac:dyDescent="0.25"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</row>
    <row r="43" spans="2:18" x14ac:dyDescent="0.25"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</row>
    <row r="44" spans="2:18" x14ac:dyDescent="0.25"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</row>
    <row r="45" spans="2:18" x14ac:dyDescent="0.25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</row>
    <row r="46" spans="2:18" x14ac:dyDescent="0.25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</row>
    <row r="47" spans="2:18" x14ac:dyDescent="0.25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</row>
    <row r="48" spans="2:18" x14ac:dyDescent="0.25"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</row>
    <row r="49" spans="2:18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</row>
    <row r="50" spans="2:18" x14ac:dyDescent="0.25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</row>
    <row r="51" spans="2:18" x14ac:dyDescent="0.25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</row>
    <row r="52" spans="2:18" x14ac:dyDescent="0.25"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</row>
    <row r="53" spans="2:18" x14ac:dyDescent="0.25"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</row>
    <row r="54" spans="2:18" x14ac:dyDescent="0.25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</row>
    <row r="55" spans="2:18" x14ac:dyDescent="0.25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</row>
    <row r="56" spans="2:18" x14ac:dyDescent="0.25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</row>
    <row r="57" spans="2:18" x14ac:dyDescent="0.25"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</row>
    <row r="58" spans="2:18" x14ac:dyDescent="0.25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</row>
    <row r="59" spans="2:18" x14ac:dyDescent="0.25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</row>
    <row r="60" spans="2:18" x14ac:dyDescent="0.25"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</row>
    <row r="61" spans="2:18" x14ac:dyDescent="0.25"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</row>
    <row r="62" spans="2:18" x14ac:dyDescent="0.25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</row>
    <row r="63" spans="2:18" x14ac:dyDescent="0.25"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</row>
    <row r="64" spans="2:18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</row>
    <row r="65" spans="2:18" x14ac:dyDescent="0.25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</row>
    <row r="66" spans="2:18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</row>
    <row r="67" spans="2:18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</row>
    <row r="68" spans="2:18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</row>
    <row r="69" spans="2:18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</row>
    <row r="70" spans="2:18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</row>
    <row r="71" spans="2:18" x14ac:dyDescent="0.25"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</row>
    <row r="72" spans="2:18" x14ac:dyDescent="0.25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</row>
    <row r="73" spans="2:18" x14ac:dyDescent="0.25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</row>
    <row r="74" spans="2:18" x14ac:dyDescent="0.25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</row>
    <row r="75" spans="2:18" x14ac:dyDescent="0.25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</row>
    <row r="76" spans="2:18" x14ac:dyDescent="0.25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</row>
    <row r="77" spans="2:18" x14ac:dyDescent="0.25"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</row>
    <row r="78" spans="2:18" x14ac:dyDescent="0.25"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</row>
    <row r="79" spans="2:18" x14ac:dyDescent="0.25"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</row>
  </sheetData>
  <mergeCells count="29">
    <mergeCell ref="A23:E23"/>
    <mergeCell ref="G23:L23"/>
    <mergeCell ref="C19:D19"/>
    <mergeCell ref="F19:I19"/>
    <mergeCell ref="A20:E20"/>
    <mergeCell ref="G20:L20"/>
    <mergeCell ref="G21:L21"/>
    <mergeCell ref="A22:E22"/>
    <mergeCell ref="G22:L22"/>
    <mergeCell ref="F13:G13"/>
    <mergeCell ref="F14:G14"/>
    <mergeCell ref="F15:G15"/>
    <mergeCell ref="F16:G16"/>
    <mergeCell ref="F17:G17"/>
    <mergeCell ref="F18:G18"/>
    <mergeCell ref="F6:G6"/>
    <mergeCell ref="F7:G7"/>
    <mergeCell ref="F8:G8"/>
    <mergeCell ref="F10:G10"/>
    <mergeCell ref="F11:G11"/>
    <mergeCell ref="F12:G12"/>
    <mergeCell ref="A1:L1"/>
    <mergeCell ref="A3:E3"/>
    <mergeCell ref="F3:J3"/>
    <mergeCell ref="K3:L3"/>
    <mergeCell ref="A4:A5"/>
    <mergeCell ref="F4:G5"/>
    <mergeCell ref="K4:K5"/>
    <mergeCell ref="L4:L5"/>
  </mergeCells>
  <pageMargins left="0.19685039370078741" right="0.19685039370078741" top="0.19685039370078741" bottom="0.19685039370078741" header="0.51181102362204722" footer="0.51181102362204722"/>
  <pageSetup paperSize="9" scale="94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5</xdr:col>
                <xdr:colOff>68580</xdr:colOff>
                <xdr:row>20</xdr:row>
                <xdr:rowOff>22860</xdr:rowOff>
              </from>
              <to>
                <xdr:col>5</xdr:col>
                <xdr:colOff>632460</xdr:colOff>
                <xdr:row>21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5</xdr:col>
                <xdr:colOff>60960</xdr:colOff>
                <xdr:row>22</xdr:row>
                <xdr:rowOff>30480</xdr:rowOff>
              </from>
              <to>
                <xdr:col>6</xdr:col>
                <xdr:colOff>0</xdr:colOff>
                <xdr:row>22</xdr:row>
                <xdr:rowOff>259080</xdr:rowOff>
              </to>
            </anchor>
          </objectPr>
        </oleObject>
      </mc:Choice>
      <mc:Fallback>
        <oleObject progId="Equation.3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Ruumi soojuskadu</vt:lpstr>
      <vt:lpstr>'Ruumi soojuskadu'!Prindiala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 Hamburg</dc:creator>
  <cp:lastModifiedBy>Anti Hamburg</cp:lastModifiedBy>
  <dcterms:created xsi:type="dcterms:W3CDTF">2018-02-06T08:27:40Z</dcterms:created>
  <dcterms:modified xsi:type="dcterms:W3CDTF">2018-02-06T08:28:00Z</dcterms:modified>
</cp:coreProperties>
</file>